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350" yWindow="75" windowWidth="5040" windowHeight="7380" tabRatio="780" activeTab="5"/>
  </bookViews>
  <sheets>
    <sheet name="Eredménykim." sheetId="17" r:id="rId1"/>
    <sheet name="Mérleg" sheetId="7" r:id="rId2"/>
    <sheet name="CF_hun" sheetId="8" r:id="rId3"/>
    <sheet name="Szegmensek" sheetId="18" r:id="rId4"/>
    <sheet name="negyedéves KPI-k" sheetId="14" r:id="rId5"/>
    <sheet name="kumulált KPI-k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2">CF_hun!$A:$C,CF_hun!$1:$4</definedName>
    <definedName name="_xlnm.Print_Titles" localSheetId="0">Eredménykim.!$A:$C,Eredménykim.!$1:$4</definedName>
    <definedName name="_xlnm.Print_Titles" localSheetId="1">Mérleg!$A:$C,Mérleg!$1:$4</definedName>
    <definedName name="_xlnm.Print_Area" localSheetId="2">CF_hun!$A$1:$W$55</definedName>
    <definedName name="_xlnm.Print_Area" localSheetId="0">Eredménykim.!$A$1:$P$69</definedName>
    <definedName name="_xlnm.Print_Area" localSheetId="5">'kumulált KPI-k'!$A$1:$I$119</definedName>
    <definedName name="_xlnm.Print_Area" localSheetId="1">Mérleg!$A$1:$W$73</definedName>
    <definedName name="_xlnm.Print_Area" localSheetId="4">'negyedéves KPI-k'!$A$1:$I$119</definedName>
    <definedName name="_xlnm.Print_Area" localSheetId="3">Szegmensek!$A$1:$K$84</definedName>
  </definedNames>
  <calcPr calcId="125725"/>
</workbook>
</file>

<file path=xl/calcChain.xml><?xml version="1.0" encoding="utf-8"?>
<calcChain xmlns="http://schemas.openxmlformats.org/spreadsheetml/2006/main">
  <c r="I82" i="10"/>
  <c r="V17" i="8" l="1"/>
  <c r="H80" i="18"/>
  <c r="H56"/>
  <c r="M66" i="17" l="1"/>
  <c r="L66"/>
  <c r="K66"/>
  <c r="J66"/>
  <c r="G66"/>
  <c r="F66"/>
  <c r="D66"/>
  <c r="Q53" i="8" l="1"/>
  <c r="P53"/>
  <c r="O53"/>
  <c r="N53"/>
  <c r="M53"/>
  <c r="L53"/>
  <c r="K53"/>
  <c r="J53"/>
  <c r="I53"/>
  <c r="H53"/>
  <c r="G53"/>
  <c r="F53"/>
  <c r="E53"/>
  <c r="D53"/>
  <c r="J26"/>
  <c r="J19"/>
  <c r="I19"/>
  <c r="K22" i="7" l="1"/>
  <c r="G22"/>
  <c r="K67"/>
  <c r="K65"/>
  <c r="K64"/>
  <c r="K50"/>
  <c r="K49"/>
  <c r="K48"/>
  <c r="K38"/>
  <c r="J38"/>
  <c r="I38"/>
  <c r="K37"/>
  <c r="J37"/>
  <c r="I37"/>
  <c r="K36"/>
  <c r="K26"/>
  <c r="K21"/>
  <c r="K14"/>
  <c r="K11"/>
  <c r="K66" l="1"/>
  <c r="K68" s="1"/>
  <c r="K44"/>
  <c r="K54"/>
  <c r="K28"/>
  <c r="K30" s="1"/>
  <c r="K56" l="1"/>
  <c r="K70" s="1"/>
</calcChain>
</file>

<file path=xl/sharedStrings.xml><?xml version="1.0" encoding="utf-8"?>
<sst xmlns="http://schemas.openxmlformats.org/spreadsheetml/2006/main" count="494" uniqueCount="240">
  <si>
    <t>MAGYAR TELEKOM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</si>
  <si>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</si>
  <si>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</si>
  <si>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</si>
  <si>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</si>
  <si>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</si>
  <si>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</si>
  <si>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</si>
  <si>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</si>
  <si>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</si>
  <si>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</si>
  <si>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</si>
  <si>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</si>
  <si>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</si>
  <si>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</si>
  <si>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</si>
  <si>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</si>
  <si>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</si>
  <si>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</si>
  <si>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</si>
  <si>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</si>
  <si>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</si>
  <si>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</si>
  <si>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</si>
  <si>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</si>
  <si>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</si>
  <si>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</si>
  <si>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</si>
  <si>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</si>
  <si>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</si>
  <si>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</si>
  <si>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</si>
  <si>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</si>
  <si>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</si>
  <si>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</si>
  <si>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</si>
  <si>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</si>
  <si>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</si>
  <si>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</si>
  <si>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</si>
  <si>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</si>
  <si>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</si>
  <si>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</si>
  <si>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</si>
  <si>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</si>
  <si>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</si>
  <si>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</si>
  <si>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</si>
  <si>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</si>
  <si>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</si>
  <si>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</si>
  <si>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</si>
  <si>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</si>
  <si>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</si>
  <si>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</si>
  <si>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</si>
  <si>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</si>
  <si>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</si>
  <si>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</si>
  <si>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</si>
  <si>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</si>
  <si>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</si>
  <si>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</si>
  <si>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</si>
  <si>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</si>
  <si>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</si>
  <si>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</si>
  <si>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</si>
  <si>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</si>
  <si>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</si>
  <si>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</si>
  <si>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</si>
  <si>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</si>
  <si>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</si>
  <si>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</si>
  <si>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</si>
  <si>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</si>
  <si>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</si>
  <si>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</si>
  <si>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</si>
  <si>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</si>
  <si>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</si>
  <si>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</si>
  <si>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</si>
  <si>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</si>
  <si>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</si>
  <si>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</si>
  <si>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</si>
  <si>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</si>
  <si>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</si>
  <si>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</si>
  <si>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</si>
  <si>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</si>
  <si>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</si>
  <si>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</si>
  <si>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</si>
  <si>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</si>
  <si>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</si>
  <si>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</si>
  <si>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</si>
  <si>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</si>
  <si>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</si>
  <si>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</si>
  <si>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</si>
  <si>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</si>
  <si>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</si>
  <si>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</si>
  <si>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</si>
  <si>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</si>
  <si>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</si>
  <si>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</si>
  <si>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</si>
  <si>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</si>
  <si>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</si>
  <si>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</si>
  <si>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</si>
  <si>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</si>
  <si>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</si>
  <si>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</si>
  <si>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</si>
  <si>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</si>
  <si>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</si>
  <si>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</si>
  <si>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</si>
  <si>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</si>
  <si>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</si>
  <si>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</si>
  <si>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</si>
  <si>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</si>
  <si>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</si>
  <si>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</si>
  <si>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</si>
  <si>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</si>
  <si>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</si>
  <si>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</si>
  <si>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</si>
  <si>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</si>
  <si>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</si>
  <si>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</si>
  <si>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</si>
  <si>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</si>
  <si>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</si>
  <si>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</si>
  <si>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</si>
  <si>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</si>
  <si>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</si>
  <si>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</si>
  <si>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</si>
  <si>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</si>
  <si>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bevételekhez kapcsolódó kifizetések</t>
  </si>
  <si>
    <t>Energia szolgáltatás bevételei</t>
  </si>
  <si>
    <t>Nettó adósság / összes tőke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</si>
  <si>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</si>
  <si>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</si>
  <si>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</si>
  <si>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</si>
  <si>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</si>
  <si>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</si>
  <si>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</si>
  <si>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</si>
  <si>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</si>
  <si>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</si>
  <si>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</si>
  <si>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</si>
  <si>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</si>
  <si>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</si>
  <si>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</si>
  <si>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</si>
  <si>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</si>
  <si>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Közműadó</t>
  </si>
  <si>
    <t>Távközlési adó</t>
  </si>
  <si>
    <t>Követelések értékvesztése</t>
  </si>
  <si>
    <t>szept. 30</t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</si>
  <si>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</si>
  <si>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</si>
  <si>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</si>
  <si>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</si>
  <si>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</si>
  <si>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</si>
  <si>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Adat bevételek</t>
  </si>
  <si>
    <t>Egy hozzáférésre jutó havi átlagos percforgalom (kimenő)</t>
  </si>
  <si>
    <t>Egy hozzáférésre jutó havi átlagos árbevétel (Ft)</t>
  </si>
  <si>
    <t>n.a.</t>
  </si>
  <si>
    <t xml:space="preserve">Összes ügyfélszám </t>
  </si>
  <si>
    <t xml:space="preserve">Mobil szélessávú előfizetések száma </t>
  </si>
  <si>
    <t>SMS bevételek</t>
  </si>
  <si>
    <t>Szélessávú internet bevételek</t>
  </si>
  <si>
    <t>Összekapcsolási költégek</t>
  </si>
  <si>
    <t>Egyéb közvetlen költségek</t>
  </si>
  <si>
    <t>teljes év</t>
  </si>
  <si>
    <t>Szélessávú internet piaci részesedés (becsült)</t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</si>
  <si>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(6)</t>
    </r>
  </si>
  <si>
    <r>
      <t xml:space="preserve">Mobil penetráció </t>
    </r>
    <r>
      <rPr>
        <vertAlign val="superscript"/>
        <sz val="10"/>
        <rFont val="Tele-GroteskFet"/>
        <charset val="238"/>
      </rPr>
      <t>(6)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</si>
  <si>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(4)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</si>
  <si>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(4) (5)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</si>
  <si>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</si>
  <si>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r>
      <t xml:space="preserve">Szabad Cash flow </t>
    </r>
    <r>
      <rPr>
        <b/>
        <vertAlign val="superscript"/>
        <sz val="9"/>
        <rFont val="Tele-GroteskEENor"/>
        <charset val="238"/>
      </rPr>
      <t>(1)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</si>
  <si>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Az üzleti tevékenységből és az egyéb pénzügyi eszközök beszerzésével/eladásával korrigált befektetési tevékenységből származó és az egyéb pénzügyi kötelezettségekre fordított cash flow összege.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</si>
  <si>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</si>
  <si>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t>Társult- és közös vezetésű vállalkozásban vásárolt részesedés</t>
  </si>
  <si>
    <t>Értékesítésre kijelölt kötelezettségek</t>
  </si>
  <si>
    <t xml:space="preserve"> márc. 31</t>
  </si>
  <si>
    <t xml:space="preserve"> dec. 31.</t>
  </si>
  <si>
    <t xml:space="preserve"> márc. 31. </t>
  </si>
  <si>
    <t xml:space="preserve"> szept. 30.</t>
  </si>
  <si>
    <t xml:space="preserve"> jún. 30.</t>
  </si>
  <si>
    <t xml:space="preserve"> márc. 31.</t>
  </si>
  <si>
    <r>
      <t xml:space="preserve">Mobil penetráció </t>
    </r>
    <r>
      <rPr>
        <vertAlign val="superscript"/>
        <sz val="10"/>
        <rFont val="Tele-GroteskFet"/>
        <charset val="238"/>
      </rPr>
      <t>(1) (2)</t>
    </r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</si>
  <si>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</si>
  <si>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(3)</t>
    </r>
  </si>
  <si>
    <r>
      <t xml:space="preserve">TV piaci részesedés </t>
    </r>
    <r>
      <rPr>
        <vertAlign val="superscript"/>
        <sz val="10"/>
        <rFont val="Tele-GroteskNor"/>
        <charset val="238"/>
      </rPr>
      <t>(3)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</si>
  <si>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</si>
  <si>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</si>
  <si>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 xml:space="preserve">Előfizetők száma </t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</si>
  <si>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NMHH riport alapján, a teljes Magyar Telekom Nyrt.-re vonatkozó adatok</t>
    </r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</si>
  <si>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A Montenegrói Távközlési Ügynökség által közzétett adat</t>
    </r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</si>
  <si>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aktív ügyfelek (RPC) alapján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</si>
  <si>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</si>
  <si>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Vodafone Csoport és Telenor Csoport jelentései alapján készült belső számítások alapján</t>
    </r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</si>
  <si>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</si>
  <si>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</si>
  <si>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</si>
  <si>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</si>
  <si>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</si>
  <si>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</si>
  <si>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</si>
  <si>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</si>
  <si>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</si>
  <si>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n.a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</si>
  <si>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</si>
  <si>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</si>
  <si>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</si>
  <si>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</si>
  <si>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</si>
  <si>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</si>
  <si>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</si>
  <si>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Földgáz-szolgáltatási helyek száma</t>
  </si>
  <si>
    <t>MT-MAGYARORSZÁG</t>
  </si>
  <si>
    <t>MÓDOSÍTOTT</t>
  </si>
  <si>
    <t>Összes szélessávú csatlakozás</t>
  </si>
</sst>
</file>

<file path=xl/styles.xml><?xml version="1.0" encoding="utf-8"?>
<styleSheet xmlns="http://schemas.openxmlformats.org/spreadsheetml/2006/main">
  <numFmts count="41">
    <numFmt numFmtId="43" formatCode="_-* #,##0.00\ _F_t_-;\-* #,##0.00\ _F_t_-;_-* &quot;-&quot;??\ _F_t_-;_-@_-"/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#,##0.0\ ;\(#,##0.0\)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0.00_)"/>
    <numFmt numFmtId="177" formatCode="\60\4\7\:"/>
    <numFmt numFmtId="178" formatCode="&quot;fl&quot;#,##0.00_);[Red]\(&quot;fl&quot;#,##0.00\)"/>
    <numFmt numFmtId="179" formatCode="_(&quot;fl&quot;* #,##0_);_(&quot;fl&quot;* \(#,##0\);_(&quot;fl&quot;* &quot;-&quot;_);_(@_)"/>
    <numFmt numFmtId="181" formatCode="_(* #,##0.00_);_(* \(#,##0.00\);_(* &quot;-&quot;??_);_(@_)"/>
    <numFmt numFmtId="182" formatCode="_-* #,##0.00_-;\-* #,##0.00_-;_-* &quot;-&quot;??_-;_-@_-"/>
    <numFmt numFmtId="183" formatCode="yyyy\-mm\-dd"/>
    <numFmt numFmtId="184" formatCode="#,##0;[Red]\-#,##0"/>
    <numFmt numFmtId="185" formatCode="#,##0.00;\(#,##0.00\)"/>
    <numFmt numFmtId="186" formatCode="_-* #,##0\ _F_t_-;\-* #,##0\ _F_t_-;_-* &quot;-&quot;??\ _F_t_-;_-@_-"/>
    <numFmt numFmtId="187" formatCode="&quot;$&quot;#,##0.00_);[Red]\(&quot;$&quot;#,##0.00\)"/>
    <numFmt numFmtId="188" formatCode="_(&quot;$&quot;* #,##0_);_(&quot;$&quot;* \(#,##0\);_(&quot;$&quot;* &quot;-&quot;_);_(@_)"/>
    <numFmt numFmtId="189" formatCode="_(&quot;$&quot;* #,##0.00_);_(&quot;$&quot;* \(#,##0.00\);_(&quot;$&quot;* &quot;-&quot;??_);_(@_)"/>
    <numFmt numFmtId="190" formatCode="_-* #,##0.00\ _F_t_-;\-* #,##0.00\ _F_t_-;_-* \-??\ _F_t_-;_-@_-"/>
    <numFmt numFmtId="191" formatCode="_-* #,##0_-;\-* #,##0_-;_-* &quot;-&quot;_-;_-@_-"/>
    <numFmt numFmtId="192" formatCode="0.0"/>
    <numFmt numFmtId="193" formatCode="0.00;[Red]0.00"/>
    <numFmt numFmtId="194" formatCode="00000000"/>
    <numFmt numFmtId="195" formatCode="#,##0.0_);[Red]\(#,##0.0\)"/>
    <numFmt numFmtId="196" formatCode="#,##0.00;[Red]\-#,##0.00"/>
    <numFmt numFmtId="197" formatCode="_-* #,##0.00\ [$€-1]_-;\-* #,##0.00\ [$€-1]_-;_-* &quot;-&quot;??\ [$€-1]_-"/>
    <numFmt numFmtId="198" formatCode="####"/>
    <numFmt numFmtId="199" formatCode="mm/dd/yy"/>
    <numFmt numFmtId="200" formatCode="#,##0\ &quot;DM&quot;;[Red]\-#,##0\ &quot;DM&quot;"/>
    <numFmt numFmtId="201" formatCode="#,##0.00\ &quot;DM&quot;;[Red]\-#,##0.00\ &quot;DM&quot;"/>
    <numFmt numFmtId="202" formatCode="_-* #,##0.00\ _€_-;\-* #,##0.00\ _€_-;_-* &quot;-&quot;??\ _€_-;_-@_-"/>
    <numFmt numFmtId="203" formatCode="_-* #,##0.00\ _д_е_н_._-;\-* #,##0.00\ _д_е_н_._-;_-* &quot;-&quot;??\ _д_е_н_._-;_-@_-"/>
    <numFmt numFmtId="204" formatCode="#,##0.0000;\(#,##0.0000\)"/>
  </numFmts>
  <fonts count="14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b/>
      <sz val="14"/>
      <name val="Times New Roman CE"/>
      <family val="1"/>
      <charset val="238"/>
    </font>
    <font>
      <vertAlign val="superscript"/>
      <sz val="10"/>
      <name val="Tele-GroteskNor"/>
      <charset val="238"/>
    </font>
    <font>
      <b/>
      <vertAlign val="superscript"/>
      <sz val="9"/>
      <name val="Tele-GroteskEE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</fonts>
  <fills count="1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/>
      <right style="thick">
        <color rgb="FFFFFFFF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thin">
        <color indexed="64"/>
      </bottom>
      <diagonal/>
    </border>
  </borders>
  <cellStyleXfs count="1735">
    <xf numFmtId="0" fontId="0" fillId="0" borderId="0"/>
    <xf numFmtId="0" fontId="11" fillId="0" borderId="0"/>
    <xf numFmtId="170" fontId="12" fillId="0" borderId="0" applyFill="0" applyBorder="0" applyAlignment="0"/>
    <xf numFmtId="171" fontId="12" fillId="0" borderId="0" applyFill="0" applyBorder="0" applyAlignment="0"/>
    <xf numFmtId="172" fontId="12" fillId="0" borderId="0" applyFill="0" applyBorder="0" applyAlignment="0"/>
    <xf numFmtId="173" fontId="12" fillId="0" borderId="0" applyFill="0" applyBorder="0" applyAlignment="0"/>
    <xf numFmtId="174" fontId="12" fillId="0" borderId="0" applyFill="0" applyBorder="0" applyAlignment="0"/>
    <xf numFmtId="170" fontId="12" fillId="0" borderId="0" applyFill="0" applyBorder="0" applyAlignment="0"/>
    <xf numFmtId="175" fontId="12" fillId="0" borderId="0" applyFill="0" applyBorder="0" applyAlignment="0"/>
    <xf numFmtId="171" fontId="12" fillId="0" borderId="0" applyFill="0" applyBorder="0" applyAlignment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4" fontId="13" fillId="0" borderId="0" applyFill="0" applyBorder="0" applyAlignment="0"/>
    <xf numFmtId="38" fontId="14" fillId="0" borderId="1">
      <alignment vertical="center"/>
    </xf>
    <xf numFmtId="170" fontId="12" fillId="0" borderId="0" applyFill="0" applyBorder="0" applyAlignment="0"/>
    <xf numFmtId="171" fontId="12" fillId="0" borderId="0" applyFill="0" applyBorder="0" applyAlignment="0"/>
    <xf numFmtId="170" fontId="12" fillId="0" borderId="0" applyFill="0" applyBorder="0" applyAlignment="0"/>
    <xf numFmtId="175" fontId="12" fillId="0" borderId="0" applyFill="0" applyBorder="0" applyAlignment="0"/>
    <xf numFmtId="171" fontId="12" fillId="0" borderId="0" applyFill="0" applyBorder="0" applyAlignment="0"/>
    <xf numFmtId="38" fontId="15" fillId="2" borderId="0" applyNumberFormat="0" applyBorder="0" applyAlignment="0" applyProtection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3" borderId="4" applyNumberFormat="0" applyBorder="0" applyAlignment="0" applyProtection="0"/>
    <xf numFmtId="170" fontId="12" fillId="0" borderId="0" applyFill="0" applyBorder="0" applyAlignment="0"/>
    <xf numFmtId="171" fontId="12" fillId="0" borderId="0" applyFill="0" applyBorder="0" applyAlignment="0"/>
    <xf numFmtId="170" fontId="12" fillId="0" borderId="0" applyFill="0" applyBorder="0" applyAlignment="0"/>
    <xf numFmtId="175" fontId="12" fillId="0" borderId="0" applyFill="0" applyBorder="0" applyAlignment="0"/>
    <xf numFmtId="171" fontId="12" fillId="0" borderId="0" applyFill="0" applyBorder="0" applyAlignment="0"/>
    <xf numFmtId="176" fontId="18" fillId="0" borderId="0"/>
    <xf numFmtId="0" fontId="2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166" fontId="6" fillId="0" borderId="0"/>
    <xf numFmtId="0" fontId="2" fillId="0" borderId="0"/>
    <xf numFmtId="166" fontId="6" fillId="0" borderId="0"/>
    <xf numFmtId="17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0" fontId="4" fillId="0" borderId="0" applyFont="0" applyFill="0" applyBorder="0" applyAlignment="0" applyProtection="0"/>
    <xf numFmtId="170" fontId="12" fillId="0" borderId="0" applyFill="0" applyBorder="0" applyAlignment="0"/>
    <xf numFmtId="171" fontId="12" fillId="0" borderId="0" applyFill="0" applyBorder="0" applyAlignment="0"/>
    <xf numFmtId="170" fontId="12" fillId="0" borderId="0" applyFill="0" applyBorder="0" applyAlignment="0"/>
    <xf numFmtId="175" fontId="12" fillId="0" borderId="0" applyFill="0" applyBorder="0" applyAlignment="0"/>
    <xf numFmtId="171" fontId="12" fillId="0" borderId="0" applyFill="0" applyBorder="0" applyAlignment="0"/>
    <xf numFmtId="0" fontId="2" fillId="0" borderId="0"/>
    <xf numFmtId="9" fontId="4" fillId="0" borderId="0" applyFont="0" applyFill="0" applyBorder="0" applyAlignment="0" applyProtection="0"/>
    <xf numFmtId="49" fontId="13" fillId="0" borderId="0" applyFill="0" applyBorder="0" applyAlignment="0"/>
    <xf numFmtId="178" fontId="12" fillId="0" borderId="0" applyFill="0" applyBorder="0" applyAlignment="0"/>
    <xf numFmtId="179" fontId="12" fillId="0" borderId="0" applyFill="0" applyBorder="0" applyAlignment="0"/>
    <xf numFmtId="0" fontId="6" fillId="0" borderId="0"/>
    <xf numFmtId="0" fontId="4" fillId="0" borderId="0"/>
    <xf numFmtId="9" fontId="4" fillId="0" borderId="0" applyFill="0" applyBorder="0" applyAlignment="0" applyProtection="0"/>
    <xf numFmtId="0" fontId="37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15" borderId="0" applyNumberFormat="0" applyBorder="0" applyAlignment="0" applyProtection="0"/>
    <xf numFmtId="0" fontId="39" fillId="21" borderId="0" applyNumberFormat="0" applyBorder="0" applyAlignment="0" applyProtection="0"/>
    <xf numFmtId="0" fontId="39" fillId="18" borderId="0" applyNumberFormat="0" applyBorder="0" applyAlignment="0" applyProtection="0"/>
    <xf numFmtId="0" fontId="39" fillId="20" borderId="0" applyNumberFormat="0" applyBorder="0" applyAlignment="0" applyProtection="0"/>
    <xf numFmtId="0" fontId="39" fillId="13" borderId="0" applyNumberFormat="0" applyBorder="0" applyAlignment="0" applyProtection="0"/>
    <xf numFmtId="0" fontId="40" fillId="20" borderId="0" applyNumberFormat="0" applyBorder="0" applyAlignment="0" applyProtection="0"/>
    <xf numFmtId="0" fontId="40" fillId="15" borderId="0" applyNumberFormat="0" applyBorder="0" applyAlignment="0" applyProtection="0"/>
    <xf numFmtId="0" fontId="40" fillId="21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13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0" fillId="22" borderId="0" applyNumberFormat="0" applyBorder="0" applyAlignment="0" applyProtection="0"/>
    <xf numFmtId="0" fontId="40" fillId="25" borderId="0" applyNumberFormat="0" applyBorder="0" applyAlignment="0" applyProtection="0"/>
    <xf numFmtId="0" fontId="41" fillId="26" borderId="0" applyNumberFormat="0" applyBorder="0" applyAlignment="0" applyProtection="0"/>
    <xf numFmtId="0" fontId="42" fillId="16" borderId="31" applyNumberFormat="0" applyAlignment="0" applyProtection="0"/>
    <xf numFmtId="0" fontId="43" fillId="27" borderId="32" applyNumberFormat="0" applyAlignment="0" applyProtection="0"/>
    <xf numFmtId="0" fontId="44" fillId="0" borderId="0" applyNumberFormat="0" applyFill="0" applyBorder="0" applyAlignment="0" applyProtection="0"/>
    <xf numFmtId="182" fontId="4" fillId="0" borderId="0" applyFont="0" applyFill="0" applyBorder="0" applyAlignment="0" applyProtection="0"/>
    <xf numFmtId="0" fontId="45" fillId="28" borderId="0" applyNumberFormat="0" applyBorder="0" applyAlignment="0" applyProtection="0"/>
    <xf numFmtId="0" fontId="46" fillId="0" borderId="33" applyNumberFormat="0" applyFill="0" applyAlignment="0" applyProtection="0"/>
    <xf numFmtId="0" fontId="47" fillId="0" borderId="34" applyNumberFormat="0" applyFill="0" applyAlignment="0" applyProtection="0"/>
    <xf numFmtId="0" fontId="48" fillId="0" borderId="35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31" applyNumberFormat="0" applyAlignment="0" applyProtection="0"/>
    <xf numFmtId="0" fontId="50" fillId="0" borderId="37" applyNumberFormat="0" applyFill="0" applyAlignment="0" applyProtection="0"/>
    <xf numFmtId="0" fontId="51" fillId="19" borderId="0" applyNumberFormat="0" applyBorder="0" applyAlignment="0" applyProtection="0"/>
    <xf numFmtId="0" fontId="64" fillId="0" borderId="0"/>
    <xf numFmtId="0" fontId="4" fillId="12" borderId="31" applyNumberFormat="0" applyFont="0" applyAlignment="0" applyProtection="0"/>
    <xf numFmtId="0" fontId="52" fillId="16" borderId="36" applyNumberFormat="0" applyAlignment="0" applyProtection="0"/>
    <xf numFmtId="4" fontId="13" fillId="29" borderId="36" applyNumberFormat="0" applyProtection="0">
      <alignment vertical="center"/>
    </xf>
    <xf numFmtId="4" fontId="53" fillId="29" borderId="36" applyNumberFormat="0" applyProtection="0">
      <alignment vertical="center"/>
    </xf>
    <xf numFmtId="4" fontId="13" fillId="29" borderId="36" applyNumberFormat="0" applyProtection="0">
      <alignment horizontal="left" vertical="center" indent="1"/>
    </xf>
    <xf numFmtId="4" fontId="13" fillId="29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4" fontId="13" fillId="31" borderId="36" applyNumberFormat="0" applyProtection="0">
      <alignment horizontal="right" vertical="center"/>
    </xf>
    <xf numFmtId="4" fontId="13" fillId="32" borderId="36" applyNumberFormat="0" applyProtection="0">
      <alignment horizontal="right" vertical="center"/>
    </xf>
    <xf numFmtId="4" fontId="13" fillId="33" borderId="36" applyNumberFormat="0" applyProtection="0">
      <alignment horizontal="right" vertical="center"/>
    </xf>
    <xf numFmtId="4" fontId="13" fillId="34" borderId="36" applyNumberFormat="0" applyProtection="0">
      <alignment horizontal="right" vertical="center"/>
    </xf>
    <xf numFmtId="4" fontId="13" fillId="35" borderId="36" applyNumberFormat="0" applyProtection="0">
      <alignment horizontal="right" vertical="center"/>
    </xf>
    <xf numFmtId="4" fontId="13" fillId="36" borderId="36" applyNumberFormat="0" applyProtection="0">
      <alignment horizontal="right" vertical="center"/>
    </xf>
    <xf numFmtId="4" fontId="13" fillId="37" borderId="36" applyNumberFormat="0" applyProtection="0">
      <alignment horizontal="right" vertical="center"/>
    </xf>
    <xf numFmtId="4" fontId="13" fillId="38" borderId="36" applyNumberFormat="0" applyProtection="0">
      <alignment horizontal="right" vertical="center"/>
    </xf>
    <xf numFmtId="4" fontId="13" fillId="39" borderId="36" applyNumberFormat="0" applyProtection="0">
      <alignment horizontal="right" vertical="center"/>
    </xf>
    <xf numFmtId="4" fontId="54" fillId="40" borderId="36" applyNumberFormat="0" applyProtection="0">
      <alignment horizontal="left" vertical="center" indent="1"/>
    </xf>
    <xf numFmtId="4" fontId="13" fillId="41" borderId="38" applyNumberFormat="0" applyProtection="0">
      <alignment horizontal="left" vertical="center" indent="1"/>
    </xf>
    <xf numFmtId="4" fontId="55" fillId="42" borderId="0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4" fontId="56" fillId="41" borderId="36" applyNumberFormat="0" applyProtection="0">
      <alignment horizontal="left" vertical="center" indent="1"/>
    </xf>
    <xf numFmtId="4" fontId="56" fillId="43" borderId="36" applyNumberFormat="0" applyProtection="0">
      <alignment horizontal="left" vertical="center" indent="1"/>
    </xf>
    <xf numFmtId="0" fontId="4" fillId="43" borderId="36" applyNumberFormat="0" applyProtection="0">
      <alignment horizontal="left" vertical="center" indent="1"/>
    </xf>
    <xf numFmtId="0" fontId="4" fillId="43" borderId="36" applyNumberFormat="0" applyProtection="0">
      <alignment horizontal="left" vertical="center" indent="1"/>
    </xf>
    <xf numFmtId="0" fontId="4" fillId="44" borderId="36" applyNumberFormat="0" applyProtection="0">
      <alignment horizontal="left" vertical="center" indent="1"/>
    </xf>
    <xf numFmtId="0" fontId="4" fillId="44" borderId="36" applyNumberFormat="0" applyProtection="0">
      <alignment horizontal="left" vertical="center" indent="1"/>
    </xf>
    <xf numFmtId="0" fontId="4" fillId="2" borderId="36" applyNumberFormat="0" applyProtection="0">
      <alignment horizontal="left" vertical="center" indent="1"/>
    </xf>
    <xf numFmtId="0" fontId="4" fillId="2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4" fontId="13" fillId="3" borderId="36" applyNumberFormat="0" applyProtection="0">
      <alignment vertical="center"/>
    </xf>
    <xf numFmtId="4" fontId="53" fillId="3" borderId="36" applyNumberFormat="0" applyProtection="0">
      <alignment vertical="center"/>
    </xf>
    <xf numFmtId="4" fontId="13" fillId="3" borderId="36" applyNumberFormat="0" applyProtection="0">
      <alignment horizontal="left" vertical="center" indent="1"/>
    </xf>
    <xf numFmtId="4" fontId="13" fillId="3" borderId="36" applyNumberFormat="0" applyProtection="0">
      <alignment horizontal="left" vertical="center" indent="1"/>
    </xf>
    <xf numFmtId="4" fontId="57" fillId="41" borderId="36" applyNumberFormat="0" applyProtection="0">
      <alignment horizontal="right" vertical="center"/>
    </xf>
    <xf numFmtId="4" fontId="13" fillId="41" borderId="36" applyNumberFormat="0" applyProtection="0">
      <alignment horizontal="right" vertical="center"/>
    </xf>
    <xf numFmtId="4" fontId="53" fillId="41" borderId="36" applyNumberFormat="0" applyProtection="0">
      <alignment horizontal="right" vertical="center"/>
    </xf>
    <xf numFmtId="0" fontId="4" fillId="30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58" fillId="0" borderId="0"/>
    <xf numFmtId="4" fontId="59" fillId="41" borderId="36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9" applyNumberFormat="0" applyFill="0" applyAlignment="0" applyProtection="0"/>
    <xf numFmtId="0" fontId="62" fillId="0" borderId="0" applyNumberFormat="0" applyFill="0" applyBorder="0" applyAlignment="0" applyProtection="0"/>
    <xf numFmtId="0" fontId="4" fillId="0" borderId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8" borderId="0" applyNumberFormat="0" applyBorder="0" applyAlignment="0" applyProtection="0"/>
    <xf numFmtId="0" fontId="66" fillId="46" borderId="0" applyNumberFormat="0" applyBorder="0" applyAlignment="0" applyProtection="0"/>
    <xf numFmtId="0" fontId="66" fillId="49" borderId="0" applyNumberFormat="0" applyBorder="0" applyAlignment="0" applyProtection="0"/>
    <xf numFmtId="0" fontId="66" fillId="48" borderId="0" applyNumberFormat="0" applyBorder="0" applyAlignment="0" applyProtection="0"/>
    <xf numFmtId="0" fontId="66" fillId="50" borderId="0" applyNumberFormat="0" applyBorder="0" applyAlignment="0" applyProtection="0"/>
    <xf numFmtId="0" fontId="66" fillId="47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6" fillId="52" borderId="0" applyNumberFormat="0" applyBorder="0" applyAlignment="0" applyProtection="0"/>
    <xf numFmtId="0" fontId="66" fillId="51" borderId="0" applyNumberFormat="0" applyBorder="0" applyAlignment="0" applyProtection="0"/>
    <xf numFmtId="0" fontId="67" fillId="53" borderId="0" applyNumberFormat="0" applyBorder="0" applyAlignment="0" applyProtection="0"/>
    <xf numFmtId="0" fontId="67" fillId="47" borderId="0" applyNumberFormat="0" applyBorder="0" applyAlignment="0" applyProtection="0"/>
    <xf numFmtId="0" fontId="67" fillId="51" borderId="0" applyNumberFormat="0" applyBorder="0" applyAlignment="0" applyProtection="0"/>
    <xf numFmtId="0" fontId="67" fillId="50" borderId="0" applyNumberFormat="0" applyBorder="0" applyAlignment="0" applyProtection="0"/>
    <xf numFmtId="0" fontId="67" fillId="53" borderId="0" applyNumberFormat="0" applyBorder="0" applyAlignment="0" applyProtection="0"/>
    <xf numFmtId="0" fontId="67" fillId="47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40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0" fillId="60" borderId="0" applyNumberFormat="0" applyBorder="0" applyAlignment="0" applyProtection="0"/>
    <xf numFmtId="0" fontId="39" fillId="61" borderId="0" applyNumberFormat="0" applyBorder="0" applyAlignment="0" applyProtection="0"/>
    <xf numFmtId="0" fontId="39" fillId="62" borderId="0" applyNumberFormat="0" applyBorder="0" applyAlignment="0" applyProtection="0"/>
    <xf numFmtId="0" fontId="40" fillId="63" borderId="0" applyNumberFormat="0" applyBorder="0" applyAlignment="0" applyProtection="0"/>
    <xf numFmtId="0" fontId="39" fillId="58" borderId="0" applyNumberFormat="0" applyBorder="0" applyAlignment="0" applyProtection="0"/>
    <xf numFmtId="0" fontId="39" fillId="64" borderId="0" applyNumberFormat="0" applyBorder="0" applyAlignment="0" applyProtection="0"/>
    <xf numFmtId="0" fontId="40" fillId="59" borderId="0" applyNumberFormat="0" applyBorder="0" applyAlignment="0" applyProtection="0"/>
    <xf numFmtId="0" fontId="39" fillId="65" borderId="0" applyNumberFormat="0" applyBorder="0" applyAlignment="0" applyProtection="0"/>
    <xf numFmtId="0" fontId="39" fillId="66" borderId="0" applyNumberFormat="0" applyBorder="0" applyAlignment="0" applyProtection="0"/>
    <xf numFmtId="0" fontId="40" fillId="57" borderId="0" applyNumberFormat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40" fillId="69" borderId="0" applyNumberFormat="0" applyBorder="0" applyAlignment="0" applyProtection="0"/>
    <xf numFmtId="0" fontId="68" fillId="51" borderId="31" applyNumberFormat="0" applyAlignment="0" applyProtection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33" applyNumberFormat="0" applyFill="0" applyAlignment="0" applyProtection="0"/>
    <xf numFmtId="0" fontId="71" fillId="0" borderId="41" applyNumberFormat="0" applyFill="0" applyAlignment="0" applyProtection="0"/>
    <xf numFmtId="0" fontId="72" fillId="0" borderId="42" applyNumberFormat="0" applyFill="0" applyAlignment="0" applyProtection="0"/>
    <xf numFmtId="0" fontId="72" fillId="0" borderId="0" applyNumberFormat="0" applyFill="0" applyBorder="0" applyAlignment="0" applyProtection="0"/>
    <xf numFmtId="0" fontId="4" fillId="0" borderId="0" applyFill="0" applyBorder="0" applyAlignment="0" applyProtection="0"/>
    <xf numFmtId="0" fontId="12" fillId="0" borderId="0" applyFont="0" applyFill="0" applyBorder="0" applyAlignment="0" applyProtection="0"/>
    <xf numFmtId="0" fontId="4" fillId="0" borderId="0" applyFill="0" applyBorder="0" applyAlignment="0" applyProtection="0"/>
    <xf numFmtId="0" fontId="4" fillId="0" borderId="0" applyFill="0" applyBorder="0" applyAlignment="0" applyProtection="0"/>
    <xf numFmtId="0" fontId="12" fillId="0" borderId="0" applyFont="0" applyFill="0" applyBorder="0" applyAlignment="0" applyProtection="0"/>
    <xf numFmtId="0" fontId="4" fillId="0" borderId="0" applyFill="0" applyBorder="0" applyAlignment="0" applyProtection="0"/>
    <xf numFmtId="183" fontId="56" fillId="0" borderId="0" applyFill="0" applyBorder="0" applyAlignment="0"/>
    <xf numFmtId="14" fontId="13" fillId="0" borderId="0" applyFill="0" applyBorder="0" applyAlignment="0"/>
    <xf numFmtId="183" fontId="56" fillId="0" borderId="0" applyFill="0" applyBorder="0" applyAlignment="0"/>
    <xf numFmtId="184" fontId="14" fillId="0" borderId="43">
      <alignment vertical="center"/>
    </xf>
    <xf numFmtId="38" fontId="14" fillId="0" borderId="1">
      <alignment vertical="center"/>
    </xf>
    <xf numFmtId="184" fontId="14" fillId="0" borderId="43">
      <alignment vertical="center"/>
    </xf>
    <xf numFmtId="0" fontId="73" fillId="70" borderId="32" applyNumberFormat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61" fillId="73" borderId="0" applyNumberFormat="0" applyBorder="0" applyAlignment="0" applyProtection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50" borderId="0" applyNumberFormat="0" applyBorder="0" applyAlignment="0" applyProtection="0"/>
    <xf numFmtId="38" fontId="15" fillId="2" borderId="0" applyNumberFormat="0" applyBorder="0" applyAlignment="0" applyProtection="0"/>
    <xf numFmtId="0" fontId="63" fillId="50" borderId="0" applyNumberFormat="0" applyBorder="0" applyAlignment="0" applyProtection="0"/>
    <xf numFmtId="0" fontId="65" fillId="0" borderId="44" applyNumberFormat="0" applyAlignment="0" applyProtection="0"/>
    <xf numFmtId="0" fontId="16" fillId="0" borderId="2" applyNumberFormat="0" applyAlignment="0" applyProtection="0">
      <alignment horizontal="left" vertical="center"/>
    </xf>
    <xf numFmtId="0" fontId="65" fillId="0" borderId="44" applyNumberFormat="0" applyAlignment="0" applyProtection="0"/>
    <xf numFmtId="0" fontId="65" fillId="0" borderId="45">
      <alignment horizontal="left" vertical="center"/>
    </xf>
    <xf numFmtId="0" fontId="16" fillId="0" borderId="3">
      <alignment horizontal="left" vertical="center"/>
    </xf>
    <xf numFmtId="0" fontId="65" fillId="0" borderId="45">
      <alignment horizontal="left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81" fillId="0" borderId="46" applyNumberFormat="0" applyFill="0" applyAlignment="0" applyProtection="0"/>
    <xf numFmtId="0" fontId="17" fillId="0" borderId="0" applyNumberFormat="0" applyFill="0" applyBorder="0" applyAlignment="0" applyProtection="0"/>
    <xf numFmtId="0" fontId="63" fillId="48" borderId="0" applyNumberFormat="0" applyBorder="0" applyAlignment="0" applyProtection="0"/>
    <xf numFmtId="10" fontId="15" fillId="3" borderId="4" applyNumberFormat="0" applyBorder="0" applyAlignment="0" applyProtection="0"/>
    <xf numFmtId="0" fontId="63" fillId="48" borderId="0" applyNumberFormat="0" applyBorder="0" applyAlignment="0" applyProtection="0"/>
    <xf numFmtId="0" fontId="4" fillId="48" borderId="47" applyNumberFormat="0" applyAlignment="0" applyProtection="0"/>
    <xf numFmtId="0" fontId="67" fillId="5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53" borderId="0" applyNumberFormat="0" applyBorder="0" applyAlignment="0" applyProtection="0"/>
    <xf numFmtId="0" fontId="67" fillId="77" borderId="0" applyNumberFormat="0" applyBorder="0" applyAlignment="0" applyProtection="0"/>
    <xf numFmtId="0" fontId="75" fillId="78" borderId="0" applyNumberFormat="0" applyBorder="0" applyAlignment="0" applyProtection="0"/>
    <xf numFmtId="0" fontId="76" fillId="80" borderId="36" applyNumberFormat="0" applyAlignment="0" applyProtection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18" fillId="0" borderId="0"/>
    <xf numFmtId="0" fontId="8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8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39" applyNumberFormat="0" applyFill="0" applyAlignment="0" applyProtection="0"/>
    <xf numFmtId="0" fontId="4" fillId="0" borderId="0" applyFill="0" applyBorder="0" applyAlignment="0" applyProtection="0"/>
    <xf numFmtId="0" fontId="12" fillId="0" borderId="0" applyFont="0" applyFill="0" applyBorder="0" applyAlignment="0" applyProtection="0"/>
    <xf numFmtId="0" fontId="4" fillId="0" borderId="0" applyFill="0" applyBorder="0" applyAlignment="0" applyProtection="0"/>
    <xf numFmtId="0" fontId="4" fillId="0" borderId="0" applyFill="0" applyBorder="0" applyAlignment="0" applyProtection="0"/>
    <xf numFmtId="0" fontId="12" fillId="0" borderId="0" applyFont="0" applyFill="0" applyBorder="0" applyAlignment="0" applyProtection="0"/>
    <xf numFmtId="0" fontId="4" fillId="0" borderId="0" applyFill="0" applyBorder="0" applyAlignment="0" applyProtection="0"/>
    <xf numFmtId="10" fontId="4" fillId="0" borderId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ill="0" applyBorder="0" applyAlignment="0" applyProtection="0"/>
    <xf numFmtId="10" fontId="4" fillId="0" borderId="0" applyFont="0" applyFill="0" applyBorder="0" applyAlignment="0" applyProtection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79" fillId="82" borderId="0" applyNumberFormat="0" applyBorder="0" applyAlignment="0" applyProtection="0"/>
    <xf numFmtId="4" fontId="13" fillId="29" borderId="36" applyNumberFormat="0" applyProtection="0">
      <alignment vertical="center"/>
    </xf>
    <xf numFmtId="4" fontId="86" fillId="29" borderId="40" applyNumberFormat="0" applyProtection="0">
      <alignment vertical="center"/>
    </xf>
    <xf numFmtId="4" fontId="15" fillId="29" borderId="40" applyNumberFormat="0" applyProtection="0">
      <alignment horizontal="left" vertical="center" indent="1"/>
    </xf>
    <xf numFmtId="4" fontId="13" fillId="29" borderId="36" applyNumberFormat="0" applyProtection="0">
      <alignment horizontal="left" vertical="center" indent="1"/>
    </xf>
    <xf numFmtId="0" fontId="87" fillId="19" borderId="48" applyNumberFormat="0" applyProtection="0">
      <alignment horizontal="left" vertical="top" indent="1"/>
    </xf>
    <xf numFmtId="4" fontId="15" fillId="22" borderId="40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4" fontId="15" fillId="17" borderId="40" applyNumberFormat="0" applyProtection="0">
      <alignment horizontal="right" vertical="center"/>
    </xf>
    <xf numFmtId="4" fontId="15" fillId="83" borderId="40" applyNumberFormat="0" applyProtection="0">
      <alignment horizontal="right" vertical="center"/>
    </xf>
    <xf numFmtId="4" fontId="15" fillId="23" borderId="49" applyNumberFormat="0" applyProtection="0">
      <alignment horizontal="right" vertical="center"/>
    </xf>
    <xf numFmtId="4" fontId="15" fillId="25" borderId="40" applyNumberFormat="0" applyProtection="0">
      <alignment horizontal="right" vertical="center"/>
    </xf>
    <xf numFmtId="4" fontId="15" fillId="84" borderId="40" applyNumberFormat="0" applyProtection="0">
      <alignment horizontal="right" vertical="center"/>
    </xf>
    <xf numFmtId="4" fontId="15" fillId="54" borderId="40" applyNumberFormat="0" applyProtection="0">
      <alignment horizontal="right" vertical="center"/>
    </xf>
    <xf numFmtId="4" fontId="15" fillId="21" borderId="40" applyNumberFormat="0" applyProtection="0">
      <alignment horizontal="right" vertical="center"/>
    </xf>
    <xf numFmtId="4" fontId="15" fillId="28" borderId="40" applyNumberFormat="0" applyProtection="0">
      <alignment horizontal="right" vertical="center"/>
    </xf>
    <xf numFmtId="4" fontId="15" fillId="85" borderId="40" applyNumberFormat="0" applyProtection="0">
      <alignment horizontal="right" vertical="center"/>
    </xf>
    <xf numFmtId="4" fontId="15" fillId="86" borderId="49" applyNumberFormat="0" applyProtection="0">
      <alignment horizontal="left" vertical="center" indent="1"/>
    </xf>
    <xf numFmtId="4" fontId="54" fillId="40" borderId="36" applyNumberFormat="0" applyProtection="0">
      <alignment horizontal="left" vertical="center" indent="1"/>
    </xf>
    <xf numFmtId="4" fontId="38" fillId="24" borderId="49" applyNumberFormat="0" applyProtection="0">
      <alignment horizontal="left" vertical="center" indent="1"/>
    </xf>
    <xf numFmtId="4" fontId="13" fillId="41" borderId="38" applyNumberFormat="0" applyProtection="0">
      <alignment horizontal="left" vertical="center" indent="1"/>
    </xf>
    <xf numFmtId="4" fontId="38" fillId="24" borderId="49" applyNumberFormat="0" applyProtection="0">
      <alignment horizontal="left" vertical="center" indent="1"/>
    </xf>
    <xf numFmtId="4" fontId="15" fillId="87" borderId="40" applyNumberFormat="0" applyProtection="0">
      <alignment horizontal="right" vertical="center"/>
    </xf>
    <xf numFmtId="0" fontId="4" fillId="30" borderId="36" applyNumberFormat="0" applyProtection="0">
      <alignment horizontal="left" vertical="center" indent="1"/>
    </xf>
    <xf numFmtId="4" fontId="15" fillId="88" borderId="49" applyNumberFormat="0" applyProtection="0">
      <alignment horizontal="left" vertical="center" indent="1"/>
    </xf>
    <xf numFmtId="4" fontId="56" fillId="41" borderId="36" applyNumberFormat="0" applyProtection="0">
      <alignment horizontal="left" vertical="center" indent="1"/>
    </xf>
    <xf numFmtId="4" fontId="15" fillId="87" borderId="49" applyNumberFormat="0" applyProtection="0">
      <alignment horizontal="left" vertical="center" indent="1"/>
    </xf>
    <xf numFmtId="4" fontId="56" fillId="43" borderId="36" applyNumberFormat="0" applyProtection="0">
      <alignment horizontal="left" vertical="center" indent="1"/>
    </xf>
    <xf numFmtId="0" fontId="15" fillId="18" borderId="40" applyNumberFormat="0" applyProtection="0">
      <alignment horizontal="left" vertical="center" indent="1"/>
    </xf>
    <xf numFmtId="0" fontId="4" fillId="43" borderId="36" applyNumberFormat="0" applyProtection="0">
      <alignment horizontal="left" vertical="center" indent="1"/>
    </xf>
    <xf numFmtId="0" fontId="63" fillId="24" borderId="48" applyNumberFormat="0" applyProtection="0">
      <alignment horizontal="left" vertical="top" indent="1"/>
    </xf>
    <xf numFmtId="0" fontId="15" fillId="27" borderId="40" applyNumberFormat="0" applyProtection="0">
      <alignment horizontal="left" vertical="center" indent="1"/>
    </xf>
    <xf numFmtId="0" fontId="4" fillId="44" borderId="36" applyNumberFormat="0" applyProtection="0">
      <alignment horizontal="left" vertical="center" indent="1"/>
    </xf>
    <xf numFmtId="0" fontId="63" fillId="87" borderId="48" applyNumberFormat="0" applyProtection="0">
      <alignment horizontal="left" vertical="top" indent="1"/>
    </xf>
    <xf numFmtId="0" fontId="15" fillId="45" borderId="40" applyNumberFormat="0" applyProtection="0">
      <alignment horizontal="left" vertical="center" indent="1"/>
    </xf>
    <xf numFmtId="0" fontId="4" fillId="2" borderId="36" applyNumberFormat="0" applyProtection="0">
      <alignment horizontal="left" vertical="center" indent="1"/>
    </xf>
    <xf numFmtId="0" fontId="63" fillId="45" borderId="48" applyNumberFormat="0" applyProtection="0">
      <alignment horizontal="left" vertical="top" indent="1"/>
    </xf>
    <xf numFmtId="0" fontId="15" fillId="88" borderId="40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4" fillId="89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4" fillId="89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63" fillId="79" borderId="50" applyNumberFormat="0">
      <protection locked="0"/>
    </xf>
    <xf numFmtId="0" fontId="85" fillId="24" borderId="51" applyBorder="0"/>
    <xf numFmtId="4" fontId="57" fillId="12" borderId="48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8" borderId="48" applyNumberFormat="0" applyProtection="0">
      <alignment horizontal="left" vertical="center" indent="1"/>
    </xf>
    <xf numFmtId="0" fontId="57" fillId="12" borderId="48" applyNumberFormat="0" applyProtection="0">
      <alignment horizontal="left" vertical="top" indent="1"/>
    </xf>
    <xf numFmtId="4" fontId="15" fillId="0" borderId="40" applyNumberFormat="0" applyProtection="0">
      <alignment horizontal="right" vertical="center"/>
    </xf>
    <xf numFmtId="4" fontId="86" fillId="4" borderId="40" applyNumberFormat="0" applyProtection="0">
      <alignment horizontal="right" vertical="center"/>
    </xf>
    <xf numFmtId="4" fontId="15" fillId="22" borderId="40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57" fillId="87" borderId="48" applyNumberFormat="0" applyProtection="0">
      <alignment horizontal="left" vertical="top" indent="1"/>
    </xf>
    <xf numFmtId="4" fontId="88" fillId="90" borderId="49" applyNumberFormat="0" applyProtection="0">
      <alignment horizontal="left" vertical="center" indent="1"/>
    </xf>
    <xf numFmtId="0" fontId="58" fillId="0" borderId="0"/>
    <xf numFmtId="0" fontId="15" fillId="91" borderId="4"/>
    <xf numFmtId="4" fontId="89" fillId="79" borderId="40" applyNumberFormat="0" applyProtection="0">
      <alignment horizontal="right" vertical="center"/>
    </xf>
    <xf numFmtId="0" fontId="83" fillId="51" borderId="0" applyNumberFormat="0" applyBorder="0" applyAlignment="0" applyProtection="0"/>
    <xf numFmtId="0" fontId="60" fillId="0" borderId="0" applyNumberFormat="0" applyFill="0" applyBorder="0" applyAlignment="0" applyProtection="0"/>
    <xf numFmtId="0" fontId="11" fillId="0" borderId="0"/>
    <xf numFmtId="0" fontId="84" fillId="80" borderId="31" applyNumberFormat="0" applyAlignment="0" applyProtection="0"/>
    <xf numFmtId="9" fontId="6" fillId="0" borderId="0" applyFont="0" applyFill="0" applyBorder="0" applyAlignment="0" applyProtection="0"/>
    <xf numFmtId="9" fontId="4" fillId="0" borderId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56" fillId="0" borderId="0" applyFill="0" applyBorder="0" applyAlignment="0"/>
    <xf numFmtId="49" fontId="13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4" fontId="15" fillId="19" borderId="40" applyNumberFormat="0" applyProtection="0">
      <alignment vertical="center"/>
    </xf>
    <xf numFmtId="181" fontId="4" fillId="0" borderId="0" applyFont="0" applyFill="0" applyBorder="0" applyAlignment="0" applyProtection="0"/>
    <xf numFmtId="0" fontId="63" fillId="81" borderId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57" borderId="0" applyNumberFormat="0" applyBorder="0" applyAlignment="0" applyProtection="0"/>
    <xf numFmtId="0" fontId="40" fillId="96" borderId="0" applyNumberFormat="0" applyBorder="0" applyAlignment="0" applyProtection="0"/>
    <xf numFmtId="0" fontId="90" fillId="67" borderId="0" applyNumberFormat="0" applyBorder="0" applyAlignment="0" applyProtection="0"/>
    <xf numFmtId="0" fontId="91" fillId="97" borderId="40" applyNumberFormat="0" applyAlignment="0" applyProtection="0"/>
    <xf numFmtId="0" fontId="43" fillId="95" borderId="32" applyNumberFormat="0" applyAlignment="0" applyProtection="0"/>
    <xf numFmtId="0" fontId="39" fillId="62" borderId="0" applyNumberFormat="0" applyBorder="0" applyAlignment="0" applyProtection="0"/>
    <xf numFmtId="0" fontId="46" fillId="0" borderId="52" applyNumberFormat="0" applyFill="0" applyAlignment="0" applyProtection="0"/>
    <xf numFmtId="0" fontId="47" fillId="0" borderId="53" applyNumberFormat="0" applyFill="0" applyAlignment="0" applyProtection="0"/>
    <xf numFmtId="0" fontId="48" fillId="0" borderId="54" applyNumberFormat="0" applyFill="0" applyAlignment="0" applyProtection="0"/>
    <xf numFmtId="0" fontId="48" fillId="0" borderId="0" applyNumberFormat="0" applyFill="0" applyBorder="0" applyAlignment="0" applyProtection="0"/>
    <xf numFmtId="0" fontId="92" fillId="68" borderId="40" applyNumberFormat="0" applyAlignment="0" applyProtection="0"/>
    <xf numFmtId="0" fontId="45" fillId="0" borderId="55" applyNumberFormat="0" applyFill="0" applyAlignment="0" applyProtection="0"/>
    <xf numFmtId="0" fontId="45" fillId="68" borderId="0" applyNumberFormat="0" applyBorder="0" applyAlignment="0" applyProtection="0"/>
    <xf numFmtId="0" fontId="15" fillId="67" borderId="40" applyNumberFormat="0" applyFont="0" applyAlignment="0" applyProtection="0"/>
    <xf numFmtId="0" fontId="52" fillId="97" borderId="36" applyNumberFormat="0" applyAlignment="0" applyProtection="0"/>
    <xf numFmtId="0" fontId="63" fillId="81" borderId="0"/>
    <xf numFmtId="0" fontId="63" fillId="81" borderId="0"/>
    <xf numFmtId="0" fontId="15" fillId="24" borderId="48" applyNumberFormat="0" applyProtection="0">
      <alignment horizontal="left" vertical="top" indent="1"/>
    </xf>
    <xf numFmtId="0" fontId="15" fillId="87" borderId="48" applyNumberFormat="0" applyProtection="0">
      <alignment horizontal="left" vertical="top" indent="1"/>
    </xf>
    <xf numFmtId="0" fontId="15" fillId="45" borderId="48" applyNumberFormat="0" applyProtection="0">
      <alignment horizontal="left" vertical="top" indent="1"/>
    </xf>
    <xf numFmtId="0" fontId="15" fillId="88" borderId="48" applyNumberFormat="0" applyProtection="0">
      <alignment horizontal="left" vertical="top" indent="1"/>
    </xf>
    <xf numFmtId="0" fontId="15" fillId="79" borderId="50" applyNumberFormat="0">
      <protection locked="0"/>
    </xf>
    <xf numFmtId="0" fontId="63" fillId="81" borderId="0"/>
    <xf numFmtId="0" fontId="61" fillId="0" borderId="56" applyNumberFormat="0" applyFill="0" applyAlignment="0" applyProtection="0"/>
    <xf numFmtId="0" fontId="93" fillId="0" borderId="0" applyNumberFormat="0" applyFill="0" applyBorder="0" applyAlignment="0" applyProtection="0"/>
    <xf numFmtId="0" fontId="63" fillId="81" borderId="0"/>
    <xf numFmtId="0" fontId="63" fillId="81" borderId="0"/>
    <xf numFmtId="0" fontId="63" fillId="81" borderId="0"/>
    <xf numFmtId="0" fontId="6" fillId="0" borderId="0"/>
    <xf numFmtId="182" fontId="4" fillId="0" borderId="0" applyFont="0" applyFill="0" applyBorder="0" applyAlignment="0" applyProtection="0"/>
    <xf numFmtId="4" fontId="13" fillId="29" borderId="36" applyNumberFormat="0" applyProtection="0">
      <alignment vertical="center"/>
    </xf>
    <xf numFmtId="4" fontId="53" fillId="29" borderId="36" applyNumberFormat="0" applyProtection="0">
      <alignment vertical="center"/>
    </xf>
    <xf numFmtId="4" fontId="13" fillId="29" borderId="36" applyNumberFormat="0" applyProtection="0">
      <alignment horizontal="left" vertical="center" indent="1"/>
    </xf>
    <xf numFmtId="4" fontId="13" fillId="29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4" fontId="13" fillId="31" borderId="36" applyNumberFormat="0" applyProtection="0">
      <alignment horizontal="right" vertical="center"/>
    </xf>
    <xf numFmtId="4" fontId="13" fillId="32" borderId="36" applyNumberFormat="0" applyProtection="0">
      <alignment horizontal="right" vertical="center"/>
    </xf>
    <xf numFmtId="4" fontId="13" fillId="33" borderId="36" applyNumberFormat="0" applyProtection="0">
      <alignment horizontal="right" vertical="center"/>
    </xf>
    <xf numFmtId="4" fontId="13" fillId="34" borderId="36" applyNumberFormat="0" applyProtection="0">
      <alignment horizontal="right" vertical="center"/>
    </xf>
    <xf numFmtId="4" fontId="13" fillId="35" borderId="36" applyNumberFormat="0" applyProtection="0">
      <alignment horizontal="right" vertical="center"/>
    </xf>
    <xf numFmtId="4" fontId="13" fillId="36" borderId="36" applyNumberFormat="0" applyProtection="0">
      <alignment horizontal="right" vertical="center"/>
    </xf>
    <xf numFmtId="4" fontId="13" fillId="37" borderId="36" applyNumberFormat="0" applyProtection="0">
      <alignment horizontal="right" vertical="center"/>
    </xf>
    <xf numFmtId="4" fontId="13" fillId="38" borderId="36" applyNumberFormat="0" applyProtection="0">
      <alignment horizontal="right" vertical="center"/>
    </xf>
    <xf numFmtId="4" fontId="13" fillId="39" borderId="36" applyNumberFormat="0" applyProtection="0">
      <alignment horizontal="right" vertical="center"/>
    </xf>
    <xf numFmtId="4" fontId="54" fillId="40" borderId="36" applyNumberFormat="0" applyProtection="0">
      <alignment horizontal="left" vertical="center" indent="1"/>
    </xf>
    <xf numFmtId="4" fontId="13" fillId="41" borderId="38" applyNumberFormat="0" applyProtection="0">
      <alignment horizontal="left" vertical="center" indent="1"/>
    </xf>
    <xf numFmtId="4" fontId="55" fillId="42" borderId="0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4" fontId="56" fillId="41" borderId="36" applyNumberFormat="0" applyProtection="0">
      <alignment horizontal="left" vertical="center" indent="1"/>
    </xf>
    <xf numFmtId="4" fontId="56" fillId="43" borderId="36" applyNumberFormat="0" applyProtection="0">
      <alignment horizontal="left" vertical="center" indent="1"/>
    </xf>
    <xf numFmtId="0" fontId="4" fillId="43" borderId="36" applyNumberFormat="0" applyProtection="0">
      <alignment horizontal="left" vertical="center" indent="1"/>
    </xf>
    <xf numFmtId="0" fontId="4" fillId="43" borderId="36" applyNumberFormat="0" applyProtection="0">
      <alignment horizontal="left" vertical="center" indent="1"/>
    </xf>
    <xf numFmtId="0" fontId="4" fillId="44" borderId="36" applyNumberFormat="0" applyProtection="0">
      <alignment horizontal="left" vertical="center" indent="1"/>
    </xf>
    <xf numFmtId="0" fontId="4" fillId="44" borderId="36" applyNumberFormat="0" applyProtection="0">
      <alignment horizontal="left" vertical="center" indent="1"/>
    </xf>
    <xf numFmtId="0" fontId="4" fillId="2" borderId="36" applyNumberFormat="0" applyProtection="0">
      <alignment horizontal="left" vertical="center" indent="1"/>
    </xf>
    <xf numFmtId="0" fontId="4" fillId="2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4" fontId="13" fillId="3" borderId="36" applyNumberFormat="0" applyProtection="0">
      <alignment vertical="center"/>
    </xf>
    <xf numFmtId="4" fontId="53" fillId="3" borderId="36" applyNumberFormat="0" applyProtection="0">
      <alignment vertical="center"/>
    </xf>
    <xf numFmtId="4" fontId="13" fillId="3" borderId="36" applyNumberFormat="0" applyProtection="0">
      <alignment horizontal="left" vertical="center" indent="1"/>
    </xf>
    <xf numFmtId="4" fontId="13" fillId="3" borderId="36" applyNumberFormat="0" applyProtection="0">
      <alignment horizontal="left" vertical="center" indent="1"/>
    </xf>
    <xf numFmtId="4" fontId="57" fillId="41" borderId="36" applyNumberFormat="0" applyProtection="0">
      <alignment horizontal="right" vertical="center"/>
    </xf>
    <xf numFmtId="4" fontId="53" fillId="41" borderId="36" applyNumberFormat="0" applyProtection="0">
      <alignment horizontal="right" vertical="center"/>
    </xf>
    <xf numFmtId="0" fontId="4" fillId="30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58" fillId="0" borderId="0"/>
    <xf numFmtId="4" fontId="59" fillId="41" borderId="36" applyNumberFormat="0" applyProtection="0">
      <alignment horizontal="right" vertical="center"/>
    </xf>
    <xf numFmtId="9" fontId="4" fillId="0" borderId="0" applyFont="0" applyFill="0" applyBorder="0" applyAlignment="0" applyProtection="0"/>
    <xf numFmtId="0" fontId="63" fillId="79" borderId="50" applyNumberFormat="0">
      <protection locked="0"/>
    </xf>
    <xf numFmtId="0" fontId="15" fillId="91" borderId="4"/>
    <xf numFmtId="0" fontId="63" fillId="81" borderId="0"/>
    <xf numFmtId="0" fontId="63" fillId="81" borderId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63" fillId="81" borderId="0"/>
    <xf numFmtId="0" fontId="63" fillId="81" borderId="0"/>
    <xf numFmtId="4" fontId="15" fillId="19" borderId="40" applyNumberFormat="0" applyProtection="0">
      <alignment vertical="center"/>
    </xf>
    <xf numFmtId="4" fontId="15" fillId="19" borderId="40" applyNumberFormat="0" applyProtection="0">
      <alignment vertical="center"/>
    </xf>
    <xf numFmtId="4" fontId="13" fillId="29" borderId="36" applyNumberFormat="0" applyProtection="0">
      <alignment vertical="center"/>
    </xf>
    <xf numFmtId="4" fontId="53" fillId="29" borderId="36" applyNumberFormat="0" applyProtection="0">
      <alignment vertical="center"/>
    </xf>
    <xf numFmtId="4" fontId="15" fillId="29" borderId="40" applyNumberFormat="0" applyProtection="0">
      <alignment horizontal="left" vertical="center" indent="1"/>
    </xf>
    <xf numFmtId="4" fontId="15" fillId="29" borderId="40" applyNumberFormat="0" applyProtection="0">
      <alignment horizontal="left" vertical="center" indent="1"/>
    </xf>
    <xf numFmtId="4" fontId="13" fillId="29" borderId="36" applyNumberFormat="0" applyProtection="0">
      <alignment horizontal="left" vertical="center" indent="1"/>
    </xf>
    <xf numFmtId="4" fontId="13" fillId="29" borderId="36" applyNumberFormat="0" applyProtection="0">
      <alignment horizontal="left" vertical="center" indent="1"/>
    </xf>
    <xf numFmtId="4" fontId="15" fillId="22" borderId="40" applyNumberFormat="0" applyProtection="0">
      <alignment horizontal="left" vertical="center" indent="1"/>
    </xf>
    <xf numFmtId="4" fontId="15" fillId="22" borderId="40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4" fontId="15" fillId="17" borderId="40" applyNumberFormat="0" applyProtection="0">
      <alignment horizontal="right" vertical="center"/>
    </xf>
    <xf numFmtId="4" fontId="13" fillId="31" borderId="36" applyNumberFormat="0" applyProtection="0">
      <alignment horizontal="right" vertical="center"/>
    </xf>
    <xf numFmtId="4" fontId="15" fillId="83" borderId="40" applyNumberFormat="0" applyProtection="0">
      <alignment horizontal="right" vertical="center"/>
    </xf>
    <xf numFmtId="4" fontId="13" fillId="32" borderId="36" applyNumberFormat="0" applyProtection="0">
      <alignment horizontal="right" vertical="center"/>
    </xf>
    <xf numFmtId="4" fontId="15" fillId="23" borderId="49" applyNumberFormat="0" applyProtection="0">
      <alignment horizontal="right" vertical="center"/>
    </xf>
    <xf numFmtId="4" fontId="13" fillId="33" borderId="36" applyNumberFormat="0" applyProtection="0">
      <alignment horizontal="right" vertical="center"/>
    </xf>
    <xf numFmtId="4" fontId="15" fillId="25" borderId="40" applyNumberFormat="0" applyProtection="0">
      <alignment horizontal="right" vertical="center"/>
    </xf>
    <xf numFmtId="4" fontId="13" fillId="34" borderId="36" applyNumberFormat="0" applyProtection="0">
      <alignment horizontal="right" vertical="center"/>
    </xf>
    <xf numFmtId="4" fontId="15" fillId="84" borderId="40" applyNumberFormat="0" applyProtection="0">
      <alignment horizontal="right" vertical="center"/>
    </xf>
    <xf numFmtId="4" fontId="13" fillId="35" borderId="36" applyNumberFormat="0" applyProtection="0">
      <alignment horizontal="right" vertical="center"/>
    </xf>
    <xf numFmtId="4" fontId="15" fillId="54" borderId="40" applyNumberFormat="0" applyProtection="0">
      <alignment horizontal="right" vertical="center"/>
    </xf>
    <xf numFmtId="4" fontId="13" fillId="36" borderId="36" applyNumberFormat="0" applyProtection="0">
      <alignment horizontal="right" vertical="center"/>
    </xf>
    <xf numFmtId="4" fontId="15" fillId="21" borderId="40" applyNumberFormat="0" applyProtection="0">
      <alignment horizontal="right" vertical="center"/>
    </xf>
    <xf numFmtId="4" fontId="13" fillId="37" borderId="36" applyNumberFormat="0" applyProtection="0">
      <alignment horizontal="right" vertical="center"/>
    </xf>
    <xf numFmtId="4" fontId="15" fillId="28" borderId="40" applyNumberFormat="0" applyProtection="0">
      <alignment horizontal="right" vertical="center"/>
    </xf>
    <xf numFmtId="4" fontId="13" fillId="38" borderId="36" applyNumberFormat="0" applyProtection="0">
      <alignment horizontal="right" vertical="center"/>
    </xf>
    <xf numFmtId="4" fontId="15" fillId="85" borderId="40" applyNumberFormat="0" applyProtection="0">
      <alignment horizontal="right" vertical="center"/>
    </xf>
    <xf numFmtId="4" fontId="13" fillId="39" borderId="36" applyNumberFormat="0" applyProtection="0">
      <alignment horizontal="right" vertical="center"/>
    </xf>
    <xf numFmtId="4" fontId="15" fillId="86" borderId="49" applyNumberFormat="0" applyProtection="0">
      <alignment horizontal="left" vertical="center" indent="1"/>
    </xf>
    <xf numFmtId="4" fontId="54" fillId="40" borderId="36" applyNumberFormat="0" applyProtection="0">
      <alignment horizontal="left" vertical="center" indent="1"/>
    </xf>
    <xf numFmtId="4" fontId="13" fillId="41" borderId="38" applyNumberFormat="0" applyProtection="0">
      <alignment horizontal="left" vertical="center" indent="1"/>
    </xf>
    <xf numFmtId="4" fontId="55" fillId="42" borderId="0" applyNumberFormat="0" applyProtection="0">
      <alignment horizontal="left" vertical="center" indent="1"/>
    </xf>
    <xf numFmtId="4" fontId="15" fillId="87" borderId="40" applyNumberFormat="0" applyProtection="0">
      <alignment horizontal="right" vertical="center"/>
    </xf>
    <xf numFmtId="4" fontId="15" fillId="87" borderId="40" applyNumberFormat="0" applyProtection="0">
      <alignment horizontal="right" vertical="center"/>
    </xf>
    <xf numFmtId="0" fontId="4" fillId="30" borderId="36" applyNumberFormat="0" applyProtection="0">
      <alignment horizontal="left" vertical="center" indent="1"/>
    </xf>
    <xf numFmtId="4" fontId="15" fillId="88" borderId="49" applyNumberFormat="0" applyProtection="0">
      <alignment horizontal="left" vertical="center" indent="1"/>
    </xf>
    <xf numFmtId="4" fontId="56" fillId="41" borderId="36" applyNumberFormat="0" applyProtection="0">
      <alignment horizontal="left" vertical="center" indent="1"/>
    </xf>
    <xf numFmtId="4" fontId="15" fillId="87" borderId="49" applyNumberFormat="0" applyProtection="0">
      <alignment horizontal="left" vertical="center" indent="1"/>
    </xf>
    <xf numFmtId="4" fontId="56" fillId="43" borderId="36" applyNumberFormat="0" applyProtection="0">
      <alignment horizontal="left" vertical="center" indent="1"/>
    </xf>
    <xf numFmtId="0" fontId="15" fillId="18" borderId="40" applyNumberFormat="0" applyProtection="0">
      <alignment horizontal="left" vertical="center" indent="1"/>
    </xf>
    <xf numFmtId="0" fontId="4" fillId="43" borderId="36" applyNumberFormat="0" applyProtection="0">
      <alignment horizontal="left" vertical="center" indent="1"/>
    </xf>
    <xf numFmtId="0" fontId="63" fillId="24" borderId="48" applyNumberFormat="0" applyProtection="0">
      <alignment horizontal="left" vertical="top" indent="1"/>
    </xf>
    <xf numFmtId="0" fontId="4" fillId="43" borderId="36" applyNumberFormat="0" applyProtection="0">
      <alignment horizontal="left" vertical="center" indent="1"/>
    </xf>
    <xf numFmtId="0" fontId="15" fillId="27" borderId="40" applyNumberFormat="0" applyProtection="0">
      <alignment horizontal="left" vertical="center" indent="1"/>
    </xf>
    <xf numFmtId="0" fontId="4" fillId="44" borderId="36" applyNumberFormat="0" applyProtection="0">
      <alignment horizontal="left" vertical="center" indent="1"/>
    </xf>
    <xf numFmtId="0" fontId="63" fillId="87" borderId="48" applyNumberFormat="0" applyProtection="0">
      <alignment horizontal="left" vertical="top" indent="1"/>
    </xf>
    <xf numFmtId="0" fontId="4" fillId="44" borderId="36" applyNumberFormat="0" applyProtection="0">
      <alignment horizontal="left" vertical="center" indent="1"/>
    </xf>
    <xf numFmtId="0" fontId="15" fillId="45" borderId="40" applyNumberFormat="0" applyProtection="0">
      <alignment horizontal="left" vertical="center" indent="1"/>
    </xf>
    <xf numFmtId="0" fontId="4" fillId="2" borderId="36" applyNumberFormat="0" applyProtection="0">
      <alignment horizontal="left" vertical="center" indent="1"/>
    </xf>
    <xf numFmtId="0" fontId="63" fillId="45" borderId="48" applyNumberFormat="0" applyProtection="0">
      <alignment horizontal="left" vertical="top" indent="1"/>
    </xf>
    <xf numFmtId="0" fontId="4" fillId="2" borderId="36" applyNumberFormat="0" applyProtection="0">
      <alignment horizontal="left" vertical="center" indent="1"/>
    </xf>
    <xf numFmtId="0" fontId="15" fillId="88" borderId="40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63" fillId="88" borderId="48" applyNumberFormat="0" applyProtection="0">
      <alignment horizontal="left" vertical="top" indent="1"/>
    </xf>
    <xf numFmtId="0" fontId="63" fillId="88" borderId="48" applyNumberFormat="0" applyProtection="0">
      <alignment horizontal="left" vertical="top" indent="1"/>
    </xf>
    <xf numFmtId="0" fontId="4" fillId="30" borderId="36" applyNumberFormat="0" applyProtection="0">
      <alignment horizontal="left" vertical="center" indent="1"/>
    </xf>
    <xf numFmtId="0" fontId="4" fillId="0" borderId="0"/>
    <xf numFmtId="4" fontId="13" fillId="3" borderId="36" applyNumberFormat="0" applyProtection="0">
      <alignment vertical="center"/>
    </xf>
    <xf numFmtId="4" fontId="53" fillId="3" borderId="36" applyNumberFormat="0" applyProtection="0">
      <alignment vertical="center"/>
    </xf>
    <xf numFmtId="4" fontId="13" fillId="3" borderId="36" applyNumberFormat="0" applyProtection="0">
      <alignment horizontal="left" vertical="center" indent="1"/>
    </xf>
    <xf numFmtId="4" fontId="13" fillId="3" borderId="36" applyNumberFormat="0" applyProtection="0">
      <alignment horizontal="left" vertical="center" indent="1"/>
    </xf>
    <xf numFmtId="4" fontId="15" fillId="0" borderId="40" applyNumberFormat="0" applyProtection="0">
      <alignment horizontal="right" vertical="center"/>
    </xf>
    <xf numFmtId="4" fontId="15" fillId="0" borderId="40" applyNumberFormat="0" applyProtection="0">
      <alignment horizontal="right" vertical="center"/>
    </xf>
    <xf numFmtId="4" fontId="13" fillId="41" borderId="36" applyNumberFormat="0" applyProtection="0">
      <alignment horizontal="right" vertical="center"/>
    </xf>
    <xf numFmtId="4" fontId="53" fillId="41" borderId="36" applyNumberFormat="0" applyProtection="0">
      <alignment horizontal="right" vertical="center"/>
    </xf>
    <xf numFmtId="4" fontId="15" fillId="22" borderId="40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58" fillId="0" borderId="0"/>
    <xf numFmtId="4" fontId="59" fillId="41" borderId="36" applyNumberFormat="0" applyProtection="0">
      <alignment horizontal="right" vertical="center"/>
    </xf>
    <xf numFmtId="9" fontId="4" fillId="0" borderId="0" applyFont="0" applyFill="0" applyBorder="0" applyAlignment="0" applyProtection="0"/>
    <xf numFmtId="0" fontId="63" fillId="81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5" fillId="0" borderId="0"/>
    <xf numFmtId="0" fontId="63" fillId="81" borderId="0"/>
    <xf numFmtId="43" fontId="4" fillId="0" borderId="0" applyFont="0" applyFill="0" applyBorder="0" applyAlignment="0" applyProtection="0"/>
    <xf numFmtId="0" fontId="11" fillId="0" borderId="0"/>
    <xf numFmtId="0" fontId="38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2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1" fillId="0" borderId="0"/>
    <xf numFmtId="0" fontId="11" fillId="0" borderId="0"/>
    <xf numFmtId="0" fontId="104" fillId="0" borderId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0" fontId="11" fillId="0" borderId="0"/>
    <xf numFmtId="0" fontId="10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1" fillId="0" borderId="0"/>
    <xf numFmtId="0" fontId="11" fillId="0" borderId="0"/>
    <xf numFmtId="0" fontId="104" fillId="0" borderId="0"/>
    <xf numFmtId="0" fontId="110" fillId="0" borderId="0" applyNumberFormat="0" applyFill="0" applyBorder="0" applyAlignment="0" applyProtection="0"/>
    <xf numFmtId="0" fontId="11" fillId="0" borderId="0"/>
    <xf numFmtId="0" fontId="104" fillId="0" borderId="0"/>
    <xf numFmtId="0" fontId="104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1" fillId="0" borderId="0"/>
    <xf numFmtId="0" fontId="109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4" fillId="0" borderId="0"/>
    <xf numFmtId="0" fontId="11" fillId="0" borderId="0"/>
    <xf numFmtId="0" fontId="4" fillId="0" borderId="0"/>
    <xf numFmtId="0" fontId="4" fillId="0" borderId="0"/>
    <xf numFmtId="0" fontId="111" fillId="0" borderId="0"/>
    <xf numFmtId="0" fontId="96" fillId="0" borderId="0"/>
    <xf numFmtId="193" fontId="112" fillId="0" borderId="0">
      <alignment horizontal="left"/>
    </xf>
    <xf numFmtId="194" fontId="113" fillId="0" borderId="0">
      <alignment horizontal="left"/>
    </xf>
    <xf numFmtId="0" fontId="66" fillId="111" borderId="0" applyNumberFormat="0" applyBorder="0" applyAlignment="0" applyProtection="0"/>
    <xf numFmtId="0" fontId="66" fillId="82" borderId="0" applyNumberFormat="0" applyBorder="0" applyAlignment="0" applyProtection="0"/>
    <xf numFmtId="0" fontId="66" fillId="78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66" fillId="114" borderId="0" applyNumberFormat="0" applyBorder="0" applyAlignment="0" applyProtection="0"/>
    <xf numFmtId="0" fontId="39" fillId="115" borderId="0" applyNumberFormat="0" applyBorder="0" applyAlignment="0" applyProtection="0"/>
    <xf numFmtId="0" fontId="39" fillId="13" borderId="0" applyNumberFormat="0" applyBorder="0" applyAlignment="0" applyProtection="0"/>
    <xf numFmtId="0" fontId="39" fillId="116" borderId="0" applyNumberFormat="0" applyBorder="0" applyAlignment="0" applyProtection="0"/>
    <xf numFmtId="0" fontId="39" fillId="79" borderId="0" applyNumberFormat="0" applyBorder="0" applyAlignment="0" applyProtection="0"/>
    <xf numFmtId="0" fontId="39" fillId="115" borderId="0" applyNumberFormat="0" applyBorder="0" applyAlignment="0" applyProtection="0"/>
    <xf numFmtId="0" fontId="39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9" borderId="0" applyNumberFormat="0" applyBorder="0" applyAlignment="0" applyProtection="0"/>
    <xf numFmtId="0" fontId="66" fillId="112" borderId="0" applyNumberFormat="0" applyBorder="0" applyAlignment="0" applyProtection="0"/>
    <xf numFmtId="0" fontId="66" fillId="118" borderId="0" applyNumberFormat="0" applyBorder="0" applyAlignment="0" applyProtection="0"/>
    <xf numFmtId="0" fontId="66" fillId="120" borderId="0" applyNumberFormat="0" applyBorder="0" applyAlignment="0" applyProtection="0"/>
    <xf numFmtId="0" fontId="39" fillId="115" borderId="0" applyNumberFormat="0" applyBorder="0" applyAlignment="0" applyProtection="0"/>
    <xf numFmtId="0" fontId="39" fillId="13" borderId="0" applyNumberFormat="0" applyBorder="0" applyAlignment="0" applyProtection="0"/>
    <xf numFmtId="0" fontId="39" fillId="116" borderId="0" applyNumberFormat="0" applyBorder="0" applyAlignment="0" applyProtection="0"/>
    <xf numFmtId="0" fontId="39" fillId="121" borderId="0" applyNumberFormat="0" applyBorder="0" applyAlignment="0" applyProtection="0"/>
    <xf numFmtId="0" fontId="39" fillId="115" borderId="0" applyNumberFormat="0" applyBorder="0" applyAlignment="0" applyProtection="0"/>
    <xf numFmtId="0" fontId="39" fillId="13" borderId="0" applyNumberFormat="0" applyBorder="0" applyAlignment="0" applyProtection="0"/>
    <xf numFmtId="0" fontId="67" fillId="122" borderId="0" applyNumberFormat="0" applyBorder="0" applyAlignment="0" applyProtection="0"/>
    <xf numFmtId="0" fontId="67" fillId="119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67" fillId="125" borderId="0" applyNumberFormat="0" applyBorder="0" applyAlignment="0" applyProtection="0"/>
    <xf numFmtId="0" fontId="40" fillId="115" borderId="0" applyNumberFormat="0" applyBorder="0" applyAlignment="0" applyProtection="0"/>
    <xf numFmtId="0" fontId="40" fillId="14" borderId="0" applyNumberFormat="0" applyBorder="0" applyAlignment="0" applyProtection="0"/>
    <xf numFmtId="0" fontId="40" fillId="116" borderId="0" applyNumberFormat="0" applyBorder="0" applyAlignment="0" applyProtection="0"/>
    <xf numFmtId="0" fontId="40" fillId="18" borderId="0" applyNumberFormat="0" applyBorder="0" applyAlignment="0" applyProtection="0"/>
    <xf numFmtId="0" fontId="40" fillId="126" borderId="0" applyNumberFormat="0" applyBorder="0" applyAlignment="0" applyProtection="0"/>
    <xf numFmtId="0" fontId="40" fillId="13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40" fillId="128" borderId="0" applyNumberFormat="0" applyBorder="0" applyAlignment="0" applyProtection="0"/>
    <xf numFmtId="0" fontId="114" fillId="22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40" fillId="14" borderId="0" applyNumberFormat="0" applyBorder="0" applyAlignment="0" applyProtection="0"/>
    <xf numFmtId="0" fontId="114" fillId="2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74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114" fillId="21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53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114" fillId="24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40" fillId="128" borderId="0" applyNumberFormat="0" applyBorder="0" applyAlignment="0" applyProtection="0"/>
    <xf numFmtId="0" fontId="114" fillId="22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130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40" fillId="131" borderId="0" applyNumberFormat="0" applyBorder="0" applyAlignment="0" applyProtection="0"/>
    <xf numFmtId="0" fontId="114" fillId="5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4" fillId="0" borderId="0"/>
    <xf numFmtId="0" fontId="4" fillId="0" borderId="0"/>
    <xf numFmtId="0" fontId="115" fillId="17" borderId="0" applyNumberFormat="0" applyBorder="0" applyAlignment="0" applyProtection="0"/>
    <xf numFmtId="0" fontId="79" fillId="132" borderId="0" applyNumberFormat="0" applyBorder="0" applyAlignment="0" applyProtection="0"/>
    <xf numFmtId="0" fontId="140" fillId="17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4" borderId="31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9" borderId="0" applyNumberFormat="0" applyBorder="0" applyAlignment="0" applyProtection="0"/>
    <xf numFmtId="170" fontId="12" fillId="0" borderId="0" applyFill="0" applyBorder="0" applyAlignment="0"/>
    <xf numFmtId="170" fontId="80" fillId="0" borderId="0" applyFill="0" applyBorder="0" applyAlignment="0"/>
    <xf numFmtId="0" fontId="67" fillId="127" borderId="0" applyNumberFormat="0" applyBorder="0" applyAlignment="0" applyProtection="0"/>
    <xf numFmtId="171" fontId="12" fillId="0" borderId="0" applyFill="0" applyBorder="0" applyAlignment="0"/>
    <xf numFmtId="171" fontId="80" fillId="0" borderId="0" applyFill="0" applyBorder="0" applyAlignment="0"/>
    <xf numFmtId="172" fontId="12" fillId="0" borderId="0" applyFill="0" applyBorder="0" applyAlignment="0"/>
    <xf numFmtId="172" fontId="80" fillId="0" borderId="0" applyFill="0" applyBorder="0" applyAlignment="0"/>
    <xf numFmtId="173" fontId="12" fillId="0" borderId="0" applyFill="0" applyBorder="0" applyAlignment="0"/>
    <xf numFmtId="173" fontId="80" fillId="0" borderId="0" applyFill="0" applyBorder="0" applyAlignment="0"/>
    <xf numFmtId="174" fontId="12" fillId="0" borderId="0" applyFill="0" applyBorder="0" applyAlignment="0"/>
    <xf numFmtId="174" fontId="80" fillId="0" borderId="0" applyFill="0" applyBorder="0" applyAlignment="0"/>
    <xf numFmtId="170" fontId="12" fillId="0" borderId="0" applyFill="0" applyBorder="0" applyAlignment="0"/>
    <xf numFmtId="170" fontId="80" fillId="0" borderId="0" applyFill="0" applyBorder="0" applyAlignment="0"/>
    <xf numFmtId="0" fontId="67" fillId="76" borderId="0" applyNumberFormat="0" applyBorder="0" applyAlignment="0" applyProtection="0"/>
    <xf numFmtId="175" fontId="12" fillId="0" borderId="0" applyFill="0" applyBorder="0" applyAlignment="0"/>
    <xf numFmtId="175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0" fontId="117" fillId="79" borderId="31" applyNumberFormat="0" applyAlignment="0" applyProtection="0"/>
    <xf numFmtId="0" fontId="95" fillId="80" borderId="31" applyNumberFormat="0" applyAlignment="0" applyProtection="0"/>
    <xf numFmtId="195" fontId="118" fillId="0" borderId="0" applyFill="0" applyBorder="0" applyProtection="0"/>
    <xf numFmtId="0" fontId="119" fillId="20" borderId="32" applyNumberFormat="0" applyAlignment="0" applyProtection="0"/>
    <xf numFmtId="0" fontId="73" fillId="70" borderId="32" applyNumberFormat="0" applyAlignment="0" applyProtection="0"/>
    <xf numFmtId="0" fontId="43" fillId="133" borderId="58" applyNumberFormat="0" applyAlignment="0" applyProtection="0"/>
    <xf numFmtId="0" fontId="97" fillId="0" borderId="0" applyNumberFormat="0" applyFill="0" applyBorder="0" applyAlignment="0" applyProtection="0"/>
    <xf numFmtId="0" fontId="98" fillId="0" borderId="59" applyNumberFormat="0" applyFill="0" applyAlignment="0" applyProtection="0"/>
    <xf numFmtId="0" fontId="99" fillId="0" borderId="41" applyNumberFormat="0" applyFill="0" applyAlignment="0" applyProtection="0"/>
    <xf numFmtId="0" fontId="100" fillId="0" borderId="60" applyNumberFormat="0" applyFill="0" applyAlignment="0" applyProtection="0"/>
    <xf numFmtId="0" fontId="100" fillId="0" borderId="0" applyNumberFormat="0" applyFill="0" applyBorder="0" applyAlignment="0" applyProtection="0"/>
    <xf numFmtId="190" fontId="4" fillId="0" borderId="0" applyFill="0" applyBorder="0" applyAlignment="0" applyProtection="0"/>
    <xf numFmtId="170" fontId="12" fillId="0" borderId="0" applyFont="0" applyFill="0" applyBorder="0" applyAlignment="0" applyProtection="0"/>
    <xf numFmtId="170" fontId="80" fillId="0" borderId="0" applyFont="0" applyFill="0" applyBorder="0" applyAlignment="0" applyProtection="0"/>
    <xf numFmtId="43" fontId="63" fillId="0" borderId="0" applyFont="0" applyFill="0" applyBorder="0" applyAlignment="0" applyProtection="0"/>
    <xf numFmtId="202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1" fontId="12" fillId="0" borderId="0" applyFont="0" applyFill="0" applyBorder="0" applyAlignment="0" applyProtection="0"/>
    <xf numFmtId="171" fontId="80" fillId="0" borderId="0" applyFont="0" applyFill="0" applyBorder="0" applyAlignment="0" applyProtection="0"/>
    <xf numFmtId="14" fontId="56" fillId="0" borderId="0" applyFill="0" applyBorder="0" applyAlignment="0"/>
    <xf numFmtId="14" fontId="14" fillId="0" borderId="0"/>
    <xf numFmtId="184" fontId="14" fillId="0" borderId="0" applyFont="0" applyFill="0" applyBorder="0" applyAlignment="0" applyProtection="0"/>
    <xf numFmtId="202" fontId="38" fillId="0" borderId="0" applyFont="0" applyFill="0" applyBorder="0" applyAlignment="0" applyProtection="0"/>
    <xf numFmtId="196" fontId="14" fillId="0" borderId="0" applyFont="0" applyFill="0" applyBorder="0" applyAlignment="0" applyProtection="0"/>
    <xf numFmtId="187" fontId="118" fillId="0" borderId="0" applyFill="0" applyBorder="0" applyProtection="0"/>
    <xf numFmtId="0" fontId="73" fillId="70" borderId="32" applyNumberFormat="0" applyAlignment="0" applyProtection="0"/>
    <xf numFmtId="170" fontId="12" fillId="0" borderId="0" applyFill="0" applyBorder="0" applyAlignment="0"/>
    <xf numFmtId="170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170" fontId="12" fillId="0" borderId="0" applyFill="0" applyBorder="0" applyAlignment="0"/>
    <xf numFmtId="170" fontId="80" fillId="0" borderId="0" applyFill="0" applyBorder="0" applyAlignment="0"/>
    <xf numFmtId="175" fontId="12" fillId="0" borderId="0" applyFill="0" applyBorder="0" applyAlignment="0"/>
    <xf numFmtId="175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7" fontId="63" fillId="0" borderId="0" applyFont="0" applyFill="0" applyBorder="0" applyAlignment="0" applyProtection="0"/>
    <xf numFmtId="197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81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182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2" borderId="0"/>
    <xf numFmtId="0" fontId="4" fillId="2" borderId="0"/>
    <xf numFmtId="0" fontId="123" fillId="134" borderId="0" applyNumberFormat="0" applyBorder="0" applyAlignment="0" applyProtection="0"/>
    <xf numFmtId="0" fontId="75" fillId="135" borderId="0" applyNumberFormat="0" applyBorder="0" applyAlignment="0" applyProtection="0"/>
    <xf numFmtId="0" fontId="45" fillId="116" borderId="0" applyNumberFormat="0" applyBorder="0" applyAlignment="0" applyProtection="0"/>
    <xf numFmtId="38" fontId="63" fillId="2" borderId="0" applyNumberFormat="0" applyBorder="0" applyAlignment="0" applyProtection="0"/>
    <xf numFmtId="198" fontId="124" fillId="0" borderId="0" applyNumberFormat="0" applyFill="0" applyBorder="0" applyProtection="0">
      <alignment horizontal="right"/>
    </xf>
    <xf numFmtId="0" fontId="67" fillId="130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61" applyNumberFormat="0" applyFill="0" applyAlignment="0" applyProtection="0"/>
    <xf numFmtId="0" fontId="47" fillId="0" borderId="62" applyNumberFormat="0" applyFill="0" applyAlignment="0" applyProtection="0"/>
    <xf numFmtId="0" fontId="48" fillId="0" borderId="63" applyNumberFormat="0" applyFill="0" applyAlignment="0" applyProtection="0"/>
    <xf numFmtId="0" fontId="48" fillId="0" borderId="0" applyNumberFormat="0" applyFill="0" applyBorder="0" applyAlignment="0" applyProtection="0"/>
    <xf numFmtId="0" fontId="63" fillId="81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8" borderId="47" applyNumberFormat="0" applyAlignment="0" applyProtection="0"/>
    <xf numFmtId="0" fontId="67" fillId="127" borderId="0" applyNumberFormat="0" applyBorder="0" applyAlignment="0" applyProtection="0"/>
    <xf numFmtId="0" fontId="67" fillId="136" borderId="0" applyNumberFormat="0" applyBorder="0" applyAlignment="0" applyProtection="0"/>
    <xf numFmtId="0" fontId="67" fillId="127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30" borderId="0" applyNumberFormat="0" applyBorder="0" applyAlignment="0" applyProtection="0"/>
    <xf numFmtId="0" fontId="67" fillId="53" borderId="0" applyNumberFormat="0" applyBorder="0" applyAlignment="0" applyProtection="0"/>
    <xf numFmtId="0" fontId="67" fillId="130" borderId="0" applyNumberFormat="0" applyBorder="0" applyAlignment="0" applyProtection="0"/>
    <xf numFmtId="0" fontId="67" fillId="76" borderId="0" applyNumberFormat="0" applyBorder="0" applyAlignment="0" applyProtection="0"/>
    <xf numFmtId="0" fontId="67" fillId="123" borderId="0" applyNumberFormat="0" applyBorder="0" applyAlignment="0" applyProtection="0"/>
    <xf numFmtId="0" fontId="67" fillId="53" borderId="0" applyNumberFormat="0" applyBorder="0" applyAlignment="0" applyProtection="0"/>
    <xf numFmtId="0" fontId="67" fillId="12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75" fillId="135" borderId="0" applyNumberFormat="0" applyBorder="0" applyAlignment="0" applyProtection="0"/>
    <xf numFmtId="0" fontId="75" fillId="135" borderId="0" applyNumberFormat="0" applyBorder="0" applyAlignment="0" applyProtection="0"/>
    <xf numFmtId="0" fontId="76" fillId="50" borderId="36" applyNumberFormat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12" fillId="0" borderId="0" applyFill="0" applyBorder="0" applyAlignment="0"/>
    <xf numFmtId="170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170" fontId="12" fillId="0" borderId="0" applyFill="0" applyBorder="0" applyAlignment="0"/>
    <xf numFmtId="170" fontId="80" fillId="0" borderId="0" applyFill="0" applyBorder="0" applyAlignment="0"/>
    <xf numFmtId="0" fontId="64" fillId="0" borderId="0"/>
    <xf numFmtId="175" fontId="12" fillId="0" borderId="0" applyFill="0" applyBorder="0" applyAlignment="0"/>
    <xf numFmtId="175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0" fontId="141" fillId="0" borderId="46" applyNumberFormat="0" applyFill="0" applyAlignment="0" applyProtection="0"/>
    <xf numFmtId="0" fontId="77" fillId="0" borderId="0" applyNumberFormat="0" applyFill="0" applyBorder="0" applyAlignment="0" applyProtection="0"/>
    <xf numFmtId="0" fontId="1" fillId="0" borderId="0"/>
    <xf numFmtId="0" fontId="37" fillId="0" borderId="0"/>
    <xf numFmtId="0" fontId="126" fillId="0" borderId="0"/>
    <xf numFmtId="191" fontId="4" fillId="0" borderId="0" applyFill="0" applyBorder="0" applyAlignment="0" applyProtection="0">
      <alignment horizontal="right"/>
    </xf>
    <xf numFmtId="191" fontId="4" fillId="0" borderId="0" applyFill="0" applyBorder="0" applyAlignment="0" applyProtection="0">
      <alignment horizontal="right"/>
    </xf>
    <xf numFmtId="0" fontId="127" fillId="19" borderId="0" applyNumberFormat="0" applyBorder="0" applyAlignment="0" applyProtection="0"/>
    <xf numFmtId="0" fontId="94" fillId="51" borderId="0" applyNumberFormat="0" applyBorder="0" applyAlignment="0" applyProtection="0"/>
    <xf numFmtId="0" fontId="51" fillId="19" borderId="0" applyNumberFormat="0" applyBorder="0" applyAlignment="0" applyProtection="0"/>
    <xf numFmtId="37" fontId="128" fillId="0" borderId="0"/>
    <xf numFmtId="176" fontId="18" fillId="0" borderId="0"/>
    <xf numFmtId="176" fontId="105" fillId="0" borderId="0"/>
    <xf numFmtId="192" fontId="18" fillId="0" borderId="0"/>
    <xf numFmtId="0" fontId="1" fillId="0" borderId="0"/>
    <xf numFmtId="0" fontId="1" fillId="0" borderId="0"/>
    <xf numFmtId="0" fontId="4" fillId="0" borderId="0"/>
    <xf numFmtId="0" fontId="64" fillId="0" borderId="0"/>
    <xf numFmtId="0" fontId="6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8" fillId="0" borderId="0"/>
    <xf numFmtId="0" fontId="142" fillId="0" borderId="0"/>
    <xf numFmtId="0" fontId="64" fillId="0" borderId="0"/>
    <xf numFmtId="0" fontId="4" fillId="0" borderId="0"/>
    <xf numFmtId="0" fontId="4" fillId="0" borderId="0"/>
    <xf numFmtId="0" fontId="13" fillId="0" borderId="0"/>
    <xf numFmtId="0" fontId="38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1" fillId="0" borderId="0"/>
    <xf numFmtId="0" fontId="63" fillId="81" borderId="0"/>
    <xf numFmtId="0" fontId="63" fillId="81" borderId="0"/>
    <xf numFmtId="0" fontId="63" fillId="81" borderId="0"/>
    <xf numFmtId="0" fontId="142" fillId="0" borderId="0"/>
    <xf numFmtId="0" fontId="4" fillId="0" borderId="0"/>
    <xf numFmtId="0" fontId="1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63" fillId="81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1" borderId="0"/>
    <xf numFmtId="0" fontId="63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63" fillId="81" borderId="0"/>
    <xf numFmtId="0" fontId="4" fillId="0" borderId="0"/>
    <xf numFmtId="0" fontId="142" fillId="0" borderId="0"/>
    <xf numFmtId="0" fontId="142" fillId="0" borderId="0"/>
    <xf numFmtId="0" fontId="64" fillId="0" borderId="0"/>
    <xf numFmtId="0" fontId="4" fillId="0" borderId="0"/>
    <xf numFmtId="0" fontId="142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6" fillId="0" borderId="0"/>
    <xf numFmtId="0" fontId="6" fillId="0" borderId="0"/>
    <xf numFmtId="0" fontId="63" fillId="81" borderId="0"/>
    <xf numFmtId="0" fontId="6" fillId="0" borderId="0"/>
    <xf numFmtId="0" fontId="4" fillId="0" borderId="0"/>
    <xf numFmtId="0" fontId="63" fillId="81" borderId="0"/>
    <xf numFmtId="0" fontId="63" fillId="81" borderId="0"/>
    <xf numFmtId="0" fontId="63" fillId="81" borderId="0"/>
    <xf numFmtId="0" fontId="37" fillId="0" borderId="0"/>
    <xf numFmtId="0" fontId="63" fillId="81" borderId="0"/>
    <xf numFmtId="0" fontId="63" fillId="81" borderId="0"/>
    <xf numFmtId="0" fontId="64" fillId="0" borderId="0"/>
    <xf numFmtId="0" fontId="4" fillId="0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37" fillId="0" borderId="0"/>
    <xf numFmtId="0" fontId="63" fillId="81" borderId="0"/>
    <xf numFmtId="0" fontId="63" fillId="81" borderId="0"/>
    <xf numFmtId="0" fontId="37" fillId="0" borderId="0"/>
    <xf numFmtId="0" fontId="63" fillId="81" borderId="0"/>
    <xf numFmtId="0" fontId="6" fillId="0" borderId="0"/>
    <xf numFmtId="0" fontId="37" fillId="0" borderId="0"/>
    <xf numFmtId="0" fontId="6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6" fillId="0" borderId="0"/>
    <xf numFmtId="0" fontId="126" fillId="0" borderId="0"/>
    <xf numFmtId="0" fontId="6" fillId="0" borderId="0"/>
    <xf numFmtId="0" fontId="63" fillId="81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07" fillId="0" borderId="0"/>
    <xf numFmtId="0" fontId="6" fillId="0" borderId="0"/>
    <xf numFmtId="0" fontId="6" fillId="0" borderId="0"/>
    <xf numFmtId="0" fontId="6" fillId="0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1" fillId="0" borderId="0"/>
    <xf numFmtId="0" fontId="63" fillId="81" borderId="0"/>
    <xf numFmtId="0" fontId="63" fillId="81" borderId="0"/>
    <xf numFmtId="0" fontId="1" fillId="0" borderId="0"/>
    <xf numFmtId="0" fontId="2" fillId="0" borderId="0"/>
    <xf numFmtId="0" fontId="96" fillId="117" borderId="47" applyNumberFormat="0" applyFont="0" applyAlignment="0" applyProtection="0"/>
    <xf numFmtId="0" fontId="129" fillId="0" borderId="0"/>
    <xf numFmtId="0" fontId="78" fillId="0" borderId="64" applyNumberFormat="0" applyFill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80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80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7" borderId="0"/>
    <xf numFmtId="170" fontId="12" fillId="0" borderId="0" applyFill="0" applyBorder="0" applyAlignment="0"/>
    <xf numFmtId="170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170" fontId="12" fillId="0" borderId="0" applyFill="0" applyBorder="0" applyAlignment="0"/>
    <xf numFmtId="170" fontId="80" fillId="0" borderId="0" applyFill="0" applyBorder="0" applyAlignment="0"/>
    <xf numFmtId="175" fontId="12" fillId="0" borderId="0" applyFill="0" applyBorder="0" applyAlignment="0"/>
    <xf numFmtId="175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165" fontId="131" fillId="0" borderId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4" fillId="0" borderId="65">
      <alignment horizontal="center"/>
    </xf>
    <xf numFmtId="0" fontId="4" fillId="0" borderId="65">
      <alignment horizontal="center"/>
    </xf>
    <xf numFmtId="3" fontId="14" fillId="0" borderId="0" applyFont="0" applyFill="0" applyBorder="0" applyAlignment="0" applyProtection="0"/>
    <xf numFmtId="0" fontId="14" fillId="138" borderId="0" applyNumberFormat="0" applyFont="0" applyBorder="0" applyAlignment="0" applyProtection="0"/>
    <xf numFmtId="199" fontId="132" fillId="0" borderId="0" applyNumberFormat="0" applyFill="0" applyBorder="0" applyAlignment="0" applyProtection="0">
      <alignment horizontal="left"/>
    </xf>
    <xf numFmtId="0" fontId="79" fillId="132" borderId="0" applyNumberFormat="0" applyBorder="0" applyAlignment="0" applyProtection="0"/>
    <xf numFmtId="0" fontId="79" fillId="132" borderId="0" applyNumberFormat="0" applyBorder="0" applyAlignment="0" applyProtection="0"/>
    <xf numFmtId="49" fontId="133" fillId="139" borderId="0" applyNumberFormat="0" applyFont="0" applyFill="0" applyBorder="0" applyAlignment="0">
      <alignment horizontal="center" vertical="center" wrapText="1" shrinkToFit="1"/>
    </xf>
    <xf numFmtId="0" fontId="56" fillId="51" borderId="36" applyNumberFormat="0" applyProtection="0">
      <alignment vertical="center"/>
    </xf>
    <xf numFmtId="4" fontId="13" fillId="29" borderId="36" applyNumberFormat="0" applyProtection="0">
      <alignment vertical="center"/>
    </xf>
    <xf numFmtId="0" fontId="101" fillId="51" borderId="36" applyNumberFormat="0" applyProtection="0">
      <alignment vertical="center"/>
    </xf>
    <xf numFmtId="0" fontId="56" fillId="51" borderId="36" applyNumberFormat="0" applyProtection="0">
      <alignment horizontal="left" vertical="center" indent="1"/>
    </xf>
    <xf numFmtId="4" fontId="13" fillId="29" borderId="36" applyNumberFormat="0" applyProtection="0">
      <alignment horizontal="left" vertical="center" indent="1"/>
    </xf>
    <xf numFmtId="0" fontId="56" fillId="51" borderId="36" applyNumberFormat="0" applyProtection="0">
      <alignment horizontal="left" vertical="center" indent="1"/>
    </xf>
    <xf numFmtId="0" fontId="4" fillId="111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56" fillId="82" borderId="36" applyNumberFormat="0" applyProtection="0">
      <alignment horizontal="right" vertical="center"/>
    </xf>
    <xf numFmtId="0" fontId="56" fillId="47" borderId="36" applyNumberFormat="0" applyProtection="0">
      <alignment horizontal="right" vertical="center"/>
    </xf>
    <xf numFmtId="0" fontId="56" fillId="74" borderId="36" applyNumberFormat="0" applyProtection="0">
      <alignment horizontal="right" vertical="center"/>
    </xf>
    <xf numFmtId="0" fontId="56" fillId="120" borderId="36" applyNumberFormat="0" applyProtection="0">
      <alignment horizontal="right" vertical="center"/>
    </xf>
    <xf numFmtId="0" fontId="56" fillId="125" borderId="36" applyNumberFormat="0" applyProtection="0">
      <alignment horizontal="right" vertical="center"/>
    </xf>
    <xf numFmtId="0" fontId="67" fillId="127" borderId="0" applyNumberFormat="0" applyBorder="0" applyAlignment="0" applyProtection="0"/>
    <xf numFmtId="0" fontId="56" fillId="77" borderId="36" applyNumberFormat="0" applyProtection="0">
      <alignment horizontal="right" vertical="center"/>
    </xf>
    <xf numFmtId="0" fontId="56" fillId="75" borderId="36" applyNumberFormat="0" applyProtection="0">
      <alignment horizontal="right" vertical="center"/>
    </xf>
    <xf numFmtId="0" fontId="56" fillId="140" borderId="36" applyNumberFormat="0" applyProtection="0">
      <alignment horizontal="right" vertical="center"/>
    </xf>
    <xf numFmtId="0" fontId="56" fillId="119" borderId="36" applyNumberFormat="0" applyProtection="0">
      <alignment horizontal="right" vertical="center"/>
    </xf>
    <xf numFmtId="0" fontId="102" fillId="141" borderId="36" applyNumberFormat="0" applyProtection="0">
      <alignment horizontal="left" vertical="center" indent="1"/>
    </xf>
    <xf numFmtId="4" fontId="54" fillId="40" borderId="36" applyNumberFormat="0" applyProtection="0">
      <alignment horizontal="left" vertical="center" indent="1"/>
    </xf>
    <xf numFmtId="0" fontId="56" fillId="142" borderId="66" applyNumberFormat="0" applyProtection="0">
      <alignment horizontal="left" vertical="center" indent="1"/>
    </xf>
    <xf numFmtId="4" fontId="13" fillId="41" borderId="38" applyNumberFormat="0" applyProtection="0">
      <alignment horizontal="left" vertical="center" indent="1"/>
    </xf>
    <xf numFmtId="0" fontId="55" fillId="76" borderId="0" applyNumberFormat="0" applyProtection="0">
      <alignment horizontal="left" vertical="center" indent="1"/>
    </xf>
    <xf numFmtId="0" fontId="4" fillId="111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4" fillId="0" borderId="0"/>
    <xf numFmtId="0" fontId="4" fillId="0" borderId="0"/>
    <xf numFmtId="0" fontId="56" fillId="142" borderId="36" applyNumberFormat="0" applyProtection="0">
      <alignment horizontal="left" vertical="center" indent="1"/>
    </xf>
    <xf numFmtId="4" fontId="56" fillId="41" borderId="36" applyNumberFormat="0" applyProtection="0">
      <alignment horizontal="left" vertical="center" indent="1"/>
    </xf>
    <xf numFmtId="0" fontId="56" fillId="143" borderId="36" applyNumberFormat="0" applyProtection="0">
      <alignment horizontal="left" vertical="center" indent="1"/>
    </xf>
    <xf numFmtId="4" fontId="56" fillId="43" borderId="36" applyNumberFormat="0" applyProtection="0">
      <alignment horizontal="left" vertical="center" indent="1"/>
    </xf>
    <xf numFmtId="0" fontId="4" fillId="143" borderId="36" applyNumberFormat="0" applyProtection="0">
      <alignment horizontal="left" vertical="center" indent="1"/>
    </xf>
    <xf numFmtId="0" fontId="4" fillId="43" borderId="36" applyNumberFormat="0" applyProtection="0">
      <alignment horizontal="left" vertical="center" indent="1"/>
    </xf>
    <xf numFmtId="0" fontId="64" fillId="0" borderId="0"/>
    <xf numFmtId="0" fontId="4" fillId="143" borderId="36" applyNumberFormat="0" applyProtection="0">
      <alignment horizontal="left" vertical="center" indent="1"/>
    </xf>
    <xf numFmtId="0" fontId="4" fillId="43" borderId="36" applyNumberFormat="0" applyProtection="0">
      <alignment horizontal="left" vertical="center" indent="1"/>
    </xf>
    <xf numFmtId="0" fontId="4" fillId="70" borderId="36" applyNumberFormat="0" applyProtection="0">
      <alignment horizontal="left" vertical="center" indent="1"/>
    </xf>
    <xf numFmtId="0" fontId="4" fillId="44" borderId="36" applyNumberFormat="0" applyProtection="0">
      <alignment horizontal="left" vertical="center" indent="1"/>
    </xf>
    <xf numFmtId="0" fontId="37" fillId="0" borderId="0"/>
    <xf numFmtId="0" fontId="4" fillId="70" borderId="36" applyNumberFormat="0" applyProtection="0">
      <alignment horizontal="left" vertical="center" indent="1"/>
    </xf>
    <xf numFmtId="0" fontId="4" fillId="44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2" borderId="36" applyNumberFormat="0" applyProtection="0">
      <alignment horizontal="left" vertical="center" indent="1"/>
    </xf>
    <xf numFmtId="0" fontId="4" fillId="50" borderId="36" applyNumberFormat="0" applyProtection="0">
      <alignment horizontal="left" vertical="center" indent="1"/>
    </xf>
    <xf numFmtId="0" fontId="4" fillId="2" borderId="36" applyNumberFormat="0" applyProtection="0">
      <alignment horizontal="left" vertical="center" indent="1"/>
    </xf>
    <xf numFmtId="0" fontId="96" fillId="30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4" fillId="111" borderId="36" applyNumberFormat="0" applyProtection="0">
      <alignment horizontal="left" vertical="center" indent="1"/>
    </xf>
    <xf numFmtId="0" fontId="64" fillId="0" borderId="0"/>
    <xf numFmtId="0" fontId="4" fillId="111" borderId="36" applyNumberFormat="0" applyProtection="0">
      <alignment horizontal="left" vertical="center" indent="1"/>
    </xf>
    <xf numFmtId="0" fontId="67" fillId="74" borderId="0" applyNumberFormat="0" applyBorder="0" applyAlignment="0" applyProtection="0"/>
    <xf numFmtId="0" fontId="4" fillId="111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4" fillId="111" borderId="36" applyNumberFormat="0" applyProtection="0">
      <alignment horizontal="left" vertical="center" indent="1"/>
    </xf>
    <xf numFmtId="0" fontId="67" fillId="129" borderId="0" applyNumberFormat="0" applyBorder="0" applyAlignment="0" applyProtection="0"/>
    <xf numFmtId="0" fontId="4" fillId="0" borderId="0"/>
    <xf numFmtId="0" fontId="4" fillId="0" borderId="0"/>
    <xf numFmtId="0" fontId="56" fillId="48" borderId="36" applyNumberFormat="0" applyProtection="0">
      <alignment vertical="center"/>
    </xf>
    <xf numFmtId="0" fontId="101" fillId="48" borderId="36" applyNumberFormat="0" applyProtection="0">
      <alignment vertical="center"/>
    </xf>
    <xf numFmtId="0" fontId="56" fillId="48" borderId="36" applyNumberFormat="0" applyProtection="0">
      <alignment horizontal="left" vertical="center" indent="1"/>
    </xf>
    <xf numFmtId="0" fontId="56" fillId="48" borderId="36" applyNumberFormat="0" applyProtection="0">
      <alignment horizontal="left" vertical="center" indent="1"/>
    </xf>
    <xf numFmtId="0" fontId="56" fillId="142" borderId="36" applyNumberFormat="0" applyProtection="0">
      <alignment horizontal="right" vertical="center"/>
    </xf>
    <xf numFmtId="0" fontId="56" fillId="142" borderId="36" applyNumberFormat="0" applyProtection="0">
      <alignment horizontal="right" vertical="center"/>
    </xf>
    <xf numFmtId="0" fontId="101" fillId="142" borderId="36" applyNumberFormat="0" applyProtection="0">
      <alignment horizontal="right" vertical="center"/>
    </xf>
    <xf numFmtId="0" fontId="4" fillId="111" borderId="36" applyNumberFormat="0" applyProtection="0">
      <alignment horizontal="left" vertical="center" indent="1"/>
    </xf>
    <xf numFmtId="0" fontId="4" fillId="30" borderId="36" applyNumberFormat="0" applyProtection="0">
      <alignment horizontal="left" vertical="center" indent="1"/>
    </xf>
    <xf numFmtId="0" fontId="4" fillId="111" borderId="36" applyNumberFormat="0" applyProtection="0">
      <alignment horizontal="left" vertical="center" indent="1"/>
    </xf>
    <xf numFmtId="0" fontId="103" fillId="142" borderId="36" applyNumberFormat="0" applyProtection="0">
      <alignment horizontal="right" vertical="center"/>
    </xf>
    <xf numFmtId="0" fontId="134" fillId="144" borderId="0"/>
    <xf numFmtId="0" fontId="135" fillId="144" borderId="0"/>
    <xf numFmtId="0" fontId="136" fillId="4" borderId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124" fillId="0" borderId="0">
      <alignment horizontal="center"/>
    </xf>
    <xf numFmtId="0" fontId="4" fillId="0" borderId="0"/>
    <xf numFmtId="0" fontId="104" fillId="0" borderId="0"/>
    <xf numFmtId="0" fontId="2" fillId="0" borderId="0"/>
    <xf numFmtId="0" fontId="11" fillId="0" borderId="0"/>
    <xf numFmtId="0" fontId="104" fillId="0" borderId="0"/>
    <xf numFmtId="195" fontId="118" fillId="0" borderId="0" applyFill="0" applyBorder="0" applyAlignment="0" applyProtection="0"/>
    <xf numFmtId="40" fontId="137" fillId="0" borderId="0" applyBorder="0">
      <alignment horizontal="right"/>
    </xf>
    <xf numFmtId="0" fontId="95" fillId="80" borderId="31" applyNumberFormat="0" applyAlignment="0" applyProtection="0"/>
    <xf numFmtId="0" fontId="84" fillId="50" borderId="31" applyNumberFormat="0" applyAlignment="0" applyProtection="0"/>
    <xf numFmtId="0" fontId="95" fillId="80" borderId="31" applyNumberFormat="0" applyAlignment="0" applyProtection="0"/>
    <xf numFmtId="9" fontId="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8" fillId="0" borderId="67" applyNumberFormat="0" applyFont="0"/>
    <xf numFmtId="0" fontId="4" fillId="0" borderId="0"/>
    <xf numFmtId="0" fontId="4" fillId="0" borderId="0"/>
    <xf numFmtId="178" fontId="12" fillId="0" borderId="0" applyFill="0" applyBorder="0" applyAlignment="0"/>
    <xf numFmtId="178" fontId="80" fillId="0" borderId="0" applyFill="0" applyBorder="0" applyAlignment="0"/>
    <xf numFmtId="179" fontId="12" fillId="0" borderId="0" applyFill="0" applyBorder="0" applyAlignment="0"/>
    <xf numFmtId="179" fontId="80" fillId="0" borderId="0" applyFill="0" applyBorder="0" applyAlignment="0"/>
    <xf numFmtId="0" fontId="4" fillId="0" borderId="0"/>
    <xf numFmtId="0" fontId="4" fillId="0" borderId="0"/>
    <xf numFmtId="0" fontId="60" fillId="0" borderId="0" applyNumberFormat="0" applyFill="0" applyBorder="0" applyAlignment="0" applyProtection="0"/>
    <xf numFmtId="20" fontId="14" fillId="0" borderId="0"/>
    <xf numFmtId="0" fontId="139" fillId="0" borderId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200" fontId="14" fillId="0" borderId="0" applyFont="0" applyFill="0" applyBorder="0" applyAlignment="0" applyProtection="0"/>
    <xf numFmtId="201" fontId="14" fillId="0" borderId="0" applyFont="0" applyFill="0" applyBorder="0" applyAlignment="0" applyProtection="0"/>
    <xf numFmtId="0" fontId="4" fillId="0" borderId="0" applyFont="0"/>
    <xf numFmtId="0" fontId="4" fillId="0" borderId="0" applyFont="0"/>
    <xf numFmtId="3" fontId="4" fillId="0" borderId="0"/>
    <xf numFmtId="3" fontId="4" fillId="0" borderId="0"/>
    <xf numFmtId="10" fontId="4" fillId="0" borderId="0"/>
    <xf numFmtId="10" fontId="4" fillId="0" borderId="0"/>
    <xf numFmtId="4" fontId="4" fillId="0" borderId="0"/>
    <xf numFmtId="4" fontId="4" fillId="0" borderId="0"/>
    <xf numFmtId="3" fontId="4" fillId="0" borderId="0"/>
    <xf numFmtId="0" fontId="4" fillId="0" borderId="0"/>
    <xf numFmtId="0" fontId="4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1" fillId="0" borderId="0"/>
    <xf numFmtId="0" fontId="96" fillId="0" borderId="0"/>
    <xf numFmtId="0" fontId="96" fillId="0" borderId="0"/>
    <xf numFmtId="0" fontId="96" fillId="0" borderId="0"/>
    <xf numFmtId="0" fontId="11" fillId="0" borderId="0"/>
    <xf numFmtId="0" fontId="9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6" fillId="0" borderId="0"/>
    <xf numFmtId="0" fontId="11" fillId="0" borderId="0"/>
    <xf numFmtId="0" fontId="11" fillId="0" borderId="0"/>
    <xf numFmtId="0" fontId="11" fillId="0" borderId="0"/>
    <xf numFmtId="0" fontId="96" fillId="0" borderId="0"/>
    <xf numFmtId="0" fontId="96" fillId="0" borderId="0"/>
    <xf numFmtId="0" fontId="11" fillId="0" borderId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5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6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79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5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17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15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3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11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21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5" borderId="0" applyNumberFormat="0" applyBorder="0" applyAlignment="0" applyProtection="0"/>
    <xf numFmtId="0" fontId="143" fillId="110" borderId="0" applyNumberFormat="0" applyBorder="0" applyAlignment="0" applyProtection="0"/>
    <xf numFmtId="0" fontId="143" fillId="110" borderId="0" applyNumberFormat="0" applyBorder="0" applyAlignment="0" applyProtection="0"/>
    <xf numFmtId="0" fontId="143" fillId="110" borderId="0" applyNumberFormat="0" applyBorder="0" applyAlignment="0" applyProtection="0"/>
    <xf numFmtId="0" fontId="143" fillId="110" borderId="0" applyNumberFormat="0" applyBorder="0" applyAlignment="0" applyProtection="0"/>
    <xf numFmtId="0" fontId="39" fillId="13" borderId="0" applyNumberFormat="0" applyBorder="0" applyAlignment="0" applyProtection="0"/>
    <xf numFmtId="0" fontId="9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96" fillId="0" borderId="0" applyFont="0" applyFill="0" applyBorder="0" applyAlignment="0" applyProtection="0"/>
    <xf numFmtId="202" fontId="96" fillId="0" borderId="0" applyFont="0" applyFill="0" applyBorder="0" applyAlignment="0" applyProtection="0"/>
    <xf numFmtId="202" fontId="96" fillId="0" borderId="0" applyFont="0" applyFill="0" applyBorder="0" applyAlignment="0" applyProtection="0"/>
    <xf numFmtId="202" fontId="96" fillId="0" borderId="0" applyFont="0" applyFill="0" applyBorder="0" applyAlignment="0" applyProtection="0"/>
    <xf numFmtId="202" fontId="96" fillId="0" borderId="0" applyFont="0" applyFill="0" applyBorder="0" applyAlignment="0" applyProtection="0"/>
    <xf numFmtId="202" fontId="96" fillId="0" borderId="0" applyFont="0" applyFill="0" applyBorder="0" applyAlignment="0" applyProtection="0"/>
    <xf numFmtId="202" fontId="96" fillId="0" borderId="0" applyFont="0" applyFill="0" applyBorder="0" applyAlignment="0" applyProtection="0"/>
    <xf numFmtId="202" fontId="96" fillId="0" borderId="0" applyFont="0" applyFill="0" applyBorder="0" applyAlignment="0" applyProtection="0"/>
    <xf numFmtId="202" fontId="96" fillId="0" borderId="0" applyFont="0" applyFill="0" applyBorder="0" applyAlignment="0" applyProtection="0"/>
    <xf numFmtId="202" fontId="96" fillId="0" borderId="0" applyFont="0" applyFill="0" applyBorder="0" applyAlignment="0" applyProtection="0"/>
    <xf numFmtId="202" fontId="96" fillId="0" borderId="0" applyFont="0" applyFill="0" applyBorder="0" applyAlignment="0" applyProtection="0"/>
    <xf numFmtId="43" fontId="63" fillId="0" borderId="0" applyFont="0" applyFill="0" applyBorder="0" applyAlignment="0" applyProtection="0"/>
    <xf numFmtId="182" fontId="38" fillId="0" borderId="0" applyFont="0" applyFill="0" applyBorder="0" applyAlignment="0" applyProtection="0"/>
    <xf numFmtId="190" fontId="4" fillId="0" borderId="0" applyFill="0" applyBorder="0" applyAlignment="0" applyProtection="0"/>
    <xf numFmtId="182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0" fontId="4" fillId="0" borderId="0" applyFill="0" applyBorder="0" applyAlignment="0" applyProtection="0"/>
    <xf numFmtId="182" fontId="38" fillId="0" borderId="0" applyFont="0" applyFill="0" applyBorder="0" applyAlignment="0" applyProtection="0"/>
    <xf numFmtId="0" fontId="49" fillId="13" borderId="31" applyNumberFormat="0" applyAlignment="0" applyProtection="0"/>
    <xf numFmtId="0" fontId="49" fillId="13" borderId="31" applyNumberFormat="0" applyAlignment="0" applyProtection="0"/>
    <xf numFmtId="0" fontId="49" fillId="13" borderId="31" applyNumberFormat="0" applyAlignment="0" applyProtection="0"/>
    <xf numFmtId="0" fontId="49" fillId="13" borderId="31" applyNumberFormat="0" applyAlignment="0" applyProtection="0"/>
    <xf numFmtId="0" fontId="49" fillId="13" borderId="31" applyNumberFormat="0" applyAlignment="0" applyProtection="0"/>
    <xf numFmtId="0" fontId="49" fillId="13" borderId="31" applyNumberFormat="0" applyAlignment="0" applyProtection="0"/>
    <xf numFmtId="0" fontId="49" fillId="13" borderId="31" applyNumberFormat="0" applyAlignment="0" applyProtection="0"/>
    <xf numFmtId="0" fontId="49" fillId="13" borderId="31" applyNumberFormat="0" applyAlignment="0" applyProtection="0"/>
    <xf numFmtId="0" fontId="49" fillId="13" borderId="31" applyNumberFormat="0" applyAlignment="0" applyProtection="0"/>
    <xf numFmtId="0" fontId="49" fillId="13" borderId="31" applyNumberFormat="0" applyAlignment="0" applyProtection="0"/>
    <xf numFmtId="0" fontId="64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9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2" fillId="0" borderId="0"/>
    <xf numFmtId="0" fontId="2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96" fillId="0" borderId="0"/>
    <xf numFmtId="0" fontId="96" fillId="0" borderId="0"/>
    <xf numFmtId="0" fontId="2" fillId="0" borderId="0"/>
    <xf numFmtId="0" fontId="96" fillId="0" borderId="0"/>
    <xf numFmtId="0" fontId="63" fillId="81" borderId="0"/>
    <xf numFmtId="0" fontId="96" fillId="0" borderId="0"/>
    <xf numFmtId="0" fontId="96" fillId="0" borderId="0"/>
    <xf numFmtId="0" fontId="63" fillId="81" borderId="0"/>
    <xf numFmtId="0" fontId="96" fillId="0" borderId="0"/>
    <xf numFmtId="0" fontId="63" fillId="81" borderId="0"/>
    <xf numFmtId="0" fontId="143" fillId="0" borderId="0"/>
    <xf numFmtId="0" fontId="63" fillId="81" borderId="0"/>
    <xf numFmtId="0" fontId="143" fillId="0" borderId="0"/>
    <xf numFmtId="0" fontId="143" fillId="0" borderId="0"/>
    <xf numFmtId="0" fontId="63" fillId="81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2" fillId="0" borderId="0"/>
    <xf numFmtId="0" fontId="143" fillId="0" borderId="0"/>
    <xf numFmtId="0" fontId="2" fillId="0" borderId="0"/>
    <xf numFmtId="0" fontId="96" fillId="0" borderId="0"/>
    <xf numFmtId="0" fontId="2" fillId="0" borderId="0"/>
    <xf numFmtId="0" fontId="143" fillId="0" borderId="0"/>
    <xf numFmtId="0" fontId="2" fillId="0" borderId="0"/>
    <xf numFmtId="0" fontId="2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1" borderId="0"/>
    <xf numFmtId="0" fontId="64" fillId="0" borderId="0"/>
    <xf numFmtId="0" fontId="2" fillId="0" borderId="0"/>
    <xf numFmtId="0" fontId="4" fillId="0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107" fillId="0" borderId="0"/>
    <xf numFmtId="0" fontId="10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6" fillId="98" borderId="57" applyNumberFormat="0" applyFont="0" applyAlignment="0" applyProtection="0"/>
    <xf numFmtId="0" fontId="146" fillId="98" borderId="57" applyNumberFormat="0" applyFont="0" applyAlignment="0" applyProtection="0"/>
    <xf numFmtId="0" fontId="146" fillId="98" borderId="57" applyNumberFormat="0" applyFont="0" applyAlignment="0" applyProtection="0"/>
    <xf numFmtId="0" fontId="146" fillId="98" borderId="57" applyNumberFormat="0" applyFont="0" applyAlignment="0" applyProtection="0"/>
    <xf numFmtId="0" fontId="96" fillId="117" borderId="47" applyNumberFormat="0" applyFont="0" applyAlignment="0" applyProtection="0"/>
    <xf numFmtId="0" fontId="147" fillId="79" borderId="68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5" fillId="19" borderId="40" applyNumberFormat="0" applyProtection="0">
      <alignment vertical="center"/>
    </xf>
    <xf numFmtId="4" fontId="15" fillId="29" borderId="40" applyNumberFormat="0" applyProtection="0">
      <alignment horizontal="left" vertical="center" indent="1"/>
    </xf>
    <xf numFmtId="4" fontId="15" fillId="22" borderId="40" applyNumberFormat="0" applyProtection="0">
      <alignment horizontal="left" vertical="center" indent="1"/>
    </xf>
    <xf numFmtId="4" fontId="15" fillId="87" borderId="40" applyNumberFormat="0" applyProtection="0">
      <alignment horizontal="right" vertical="center"/>
    </xf>
    <xf numFmtId="0" fontId="4" fillId="0" borderId="0"/>
    <xf numFmtId="0" fontId="64" fillId="0" borderId="0"/>
    <xf numFmtId="0" fontId="15" fillId="27" borderId="40" applyNumberFormat="0" applyProtection="0">
      <alignment horizontal="left" vertical="center" indent="1"/>
    </xf>
    <xf numFmtId="0" fontId="15" fillId="45" borderId="40" applyNumberFormat="0" applyProtection="0">
      <alignment horizontal="left" vertical="center" indent="1"/>
    </xf>
    <xf numFmtId="0" fontId="1" fillId="0" borderId="0"/>
    <xf numFmtId="0" fontId="15" fillId="88" borderId="40" applyNumberFormat="0" applyProtection="0">
      <alignment horizontal="left" vertical="center" indent="1"/>
    </xf>
    <xf numFmtId="0" fontId="15" fillId="88" borderId="40" applyNumberFormat="0" applyProtection="0">
      <alignment horizontal="left" vertical="center" indent="1"/>
    </xf>
    <xf numFmtId="0" fontId="15" fillId="88" borderId="48" applyNumberFormat="0" applyProtection="0">
      <alignment horizontal="left" vertical="top" indent="1"/>
    </xf>
    <xf numFmtId="4" fontId="15" fillId="0" borderId="40" applyNumberFormat="0" applyProtection="0">
      <alignment horizontal="right" vertical="center"/>
    </xf>
    <xf numFmtId="4" fontId="15" fillId="22" borderId="40" applyNumberFormat="0" applyProtection="0">
      <alignment horizontal="left" vertical="center" indent="1"/>
    </xf>
    <xf numFmtId="0" fontId="39" fillId="0" borderId="0"/>
    <xf numFmtId="0" fontId="2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4" fillId="0" borderId="0"/>
    <xf numFmtId="0" fontId="61" fillId="0" borderId="69" applyNumberFormat="0" applyFill="0" applyAlignment="0" applyProtection="0"/>
    <xf numFmtId="0" fontId="50" fillId="0" borderId="0" applyNumberFormat="0" applyFill="0" applyBorder="0" applyAlignment="0" applyProtection="0"/>
    <xf numFmtId="0" fontId="67" fillId="74" borderId="0" applyNumberFormat="0" applyBorder="0" applyAlignment="0" applyProtection="0"/>
    <xf numFmtId="0" fontId="37" fillId="0" borderId="0"/>
    <xf numFmtId="0" fontId="64" fillId="0" borderId="0"/>
    <xf numFmtId="0" fontId="1" fillId="0" borderId="0"/>
    <xf numFmtId="0" fontId="4" fillId="0" borderId="0"/>
    <xf numFmtId="0" fontId="64" fillId="0" borderId="0"/>
    <xf numFmtId="0" fontId="4" fillId="0" borderId="0"/>
    <xf numFmtId="0" fontId="4" fillId="0" borderId="0"/>
    <xf numFmtId="0" fontId="4" fillId="0" borderId="0"/>
    <xf numFmtId="0" fontId="64" fillId="0" borderId="0"/>
    <xf numFmtId="0" fontId="64" fillId="0" borderId="0"/>
    <xf numFmtId="0" fontId="67" fillId="130" borderId="0" applyNumberFormat="0" applyBorder="0" applyAlignment="0" applyProtection="0"/>
    <xf numFmtId="0" fontId="63" fillId="81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1" borderId="0"/>
    <xf numFmtId="0" fontId="6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67" fillId="130" borderId="0" applyNumberFormat="0" applyBorder="0" applyAlignment="0" applyProtection="0"/>
    <xf numFmtId="0" fontId="67" fillId="127" borderId="0" applyNumberFormat="0" applyBorder="0" applyAlignment="0" applyProtection="0"/>
    <xf numFmtId="0" fontId="67" fillId="76" borderId="0" applyNumberFormat="0" applyBorder="0" applyAlignment="0" applyProtection="0"/>
    <xf numFmtId="0" fontId="63" fillId="81" borderId="0"/>
    <xf numFmtId="0" fontId="64" fillId="0" borderId="0"/>
    <xf numFmtId="0" fontId="67" fillId="127" borderId="0" applyNumberFormat="0" applyBorder="0" applyAlignment="0" applyProtection="0"/>
    <xf numFmtId="0" fontId="4" fillId="0" borderId="0"/>
    <xf numFmtId="0" fontId="64" fillId="0" borderId="0"/>
    <xf numFmtId="0" fontId="37" fillId="0" borderId="0"/>
    <xf numFmtId="0" fontId="1" fillId="0" borderId="0"/>
    <xf numFmtId="0" fontId="64" fillId="0" borderId="0"/>
    <xf numFmtId="0" fontId="67" fillId="74" borderId="0" applyNumberFormat="0" applyBorder="0" applyAlignment="0" applyProtection="0"/>
    <xf numFmtId="0" fontId="4" fillId="0" borderId="0"/>
    <xf numFmtId="0" fontId="67" fillId="76" borderId="0" applyNumberFormat="0" applyBorder="0" applyAlignment="0" applyProtection="0"/>
    <xf numFmtId="0" fontId="67" fillId="53" borderId="0" applyNumberFormat="0" applyBorder="0" applyAlignment="0" applyProtection="0"/>
    <xf numFmtId="0" fontId="64" fillId="0" borderId="0"/>
    <xf numFmtId="0" fontId="67" fillId="130" borderId="0" applyNumberFormat="0" applyBorder="0" applyAlignment="0" applyProtection="0"/>
    <xf numFmtId="0" fontId="63" fillId="81" borderId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4" fillId="0" borderId="0"/>
    <xf numFmtId="0" fontId="1" fillId="0" borderId="0"/>
    <xf numFmtId="0" fontId="64" fillId="0" borderId="0"/>
    <xf numFmtId="0" fontId="67" fillId="127" borderId="0" applyNumberFormat="0" applyBorder="0" applyAlignment="0" applyProtection="0"/>
    <xf numFmtId="0" fontId="67" fillId="76" borderId="0" applyNumberFormat="0" applyBorder="0" applyAlignment="0" applyProtection="0"/>
    <xf numFmtId="0" fontId="67" fillId="1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63" fillId="81" borderId="0"/>
    <xf numFmtId="0" fontId="64" fillId="0" borderId="0"/>
    <xf numFmtId="0" fontId="64" fillId="0" borderId="0"/>
    <xf numFmtId="0" fontId="37" fillId="0" borderId="0"/>
    <xf numFmtId="0" fontId="67" fillId="130" borderId="0" applyNumberFormat="0" applyBorder="0" applyAlignment="0" applyProtection="0"/>
    <xf numFmtId="0" fontId="64" fillId="0" borderId="0"/>
    <xf numFmtId="0" fontId="1" fillId="0" borderId="0"/>
    <xf numFmtId="0" fontId="64" fillId="0" borderId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53" borderId="0" applyNumberFormat="0" applyBorder="0" applyAlignment="0" applyProtection="0"/>
    <xf numFmtId="0" fontId="67" fillId="76" borderId="0" applyNumberFormat="0" applyBorder="0" applyAlignment="0" applyProtection="0"/>
    <xf numFmtId="0" fontId="67" fillId="129" borderId="0" applyNumberFormat="0" applyBorder="0" applyAlignment="0" applyProtection="0"/>
    <xf numFmtId="0" fontId="4" fillId="0" borderId="0"/>
    <xf numFmtId="0" fontId="4" fillId="0" borderId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</cellStyleXfs>
  <cellXfs count="473">
    <xf numFmtId="0" fontId="0" fillId="0" borderId="0" xfId="0"/>
    <xf numFmtId="0" fontId="3" fillId="4" borderId="0" xfId="33" applyFont="1" applyFill="1"/>
    <xf numFmtId="0" fontId="3" fillId="4" borderId="0" xfId="33" applyFont="1" applyFill="1" applyBorder="1"/>
    <xf numFmtId="0" fontId="8" fillId="4" borderId="0" xfId="31" applyFont="1" applyFill="1"/>
    <xf numFmtId="0" fontId="8" fillId="4" borderId="0" xfId="31" applyFont="1" applyFill="1" applyBorder="1"/>
    <xf numFmtId="0" fontId="8" fillId="0" borderId="0" xfId="30" applyFont="1"/>
    <xf numFmtId="0" fontId="8" fillId="5" borderId="0" xfId="30" applyFont="1" applyFill="1" applyBorder="1"/>
    <xf numFmtId="0" fontId="8" fillId="0" borderId="0" xfId="30" applyFont="1" applyFill="1" applyBorder="1"/>
    <xf numFmtId="0" fontId="10" fillId="0" borderId="0" xfId="30" applyFont="1" applyFill="1" applyBorder="1"/>
    <xf numFmtId="0" fontId="8" fillId="5" borderId="0" xfId="31" applyFont="1" applyFill="1" applyBorder="1"/>
    <xf numFmtId="0" fontId="24" fillId="5" borderId="0" xfId="32" applyFont="1" applyFill="1" applyBorder="1" applyAlignment="1">
      <alignment vertical="top"/>
    </xf>
    <xf numFmtId="0" fontId="24" fillId="5" borderId="0" xfId="33" applyFont="1" applyFill="1"/>
    <xf numFmtId="37" fontId="23" fillId="5" borderId="0" xfId="33" applyNumberFormat="1" applyFont="1" applyFill="1" applyBorder="1" applyProtection="1"/>
    <xf numFmtId="37" fontId="24" fillId="5" borderId="0" xfId="33" applyNumberFormat="1" applyFont="1" applyFill="1" applyBorder="1" applyProtection="1"/>
    <xf numFmtId="37" fontId="24" fillId="5" borderId="5" xfId="33" applyNumberFormat="1" applyFont="1" applyFill="1" applyBorder="1" applyProtection="1"/>
    <xf numFmtId="37" fontId="23" fillId="5" borderId="5" xfId="33" applyNumberFormat="1" applyFont="1" applyFill="1" applyBorder="1" applyProtection="1"/>
    <xf numFmtId="0" fontId="24" fillId="5" borderId="0" xfId="30" applyFont="1" applyFill="1"/>
    <xf numFmtId="166" fontId="25" fillId="8" borderId="0" xfId="39" applyFont="1" applyFill="1" applyBorder="1" applyProtection="1"/>
    <xf numFmtId="37" fontId="23" fillId="10" borderId="7" xfId="33" applyNumberFormat="1" applyFont="1" applyFill="1" applyBorder="1" applyProtection="1"/>
    <xf numFmtId="37" fontId="24" fillId="8" borderId="0" xfId="35" applyNumberFormat="1" applyFont="1" applyFill="1" applyBorder="1" applyAlignment="1" applyProtection="1">
      <alignment horizontal="left"/>
    </xf>
    <xf numFmtId="37" fontId="24" fillId="8" borderId="5" xfId="35" applyNumberFormat="1" applyFont="1" applyFill="1" applyBorder="1" applyAlignment="1" applyProtection="1">
      <alignment horizontal="left"/>
    </xf>
    <xf numFmtId="0" fontId="24" fillId="5" borderId="0" xfId="31" applyFont="1" applyFill="1" applyBorder="1"/>
    <xf numFmtId="37" fontId="24" fillId="5" borderId="0" xfId="31" applyNumberFormat="1" applyFont="1" applyFill="1" applyBorder="1" applyProtection="1"/>
    <xf numFmtId="0" fontId="24" fillId="10" borderId="0" xfId="31" applyFont="1" applyFill="1" applyBorder="1"/>
    <xf numFmtId="0" fontId="24" fillId="5" borderId="0" xfId="31" applyFont="1" applyFill="1" applyBorder="1" applyAlignment="1">
      <alignment vertical="top"/>
    </xf>
    <xf numFmtId="0" fontId="24" fillId="10" borderId="9" xfId="31" applyFont="1" applyFill="1" applyBorder="1"/>
    <xf numFmtId="37" fontId="23" fillId="9" borderId="13" xfId="39" quotePrefix="1" applyNumberFormat="1" applyFont="1" applyFill="1" applyBorder="1" applyAlignment="1" applyProtection="1">
      <alignment horizontal="center"/>
    </xf>
    <xf numFmtId="37" fontId="23" fillId="9" borderId="13" xfId="39" applyNumberFormat="1" applyFont="1" applyFill="1" applyBorder="1" applyAlignment="1" applyProtection="1">
      <alignment horizontal="center"/>
    </xf>
    <xf numFmtId="37" fontId="24" fillId="9" borderId="14" xfId="39" applyNumberFormat="1" applyFont="1" applyFill="1" applyBorder="1" applyAlignment="1" applyProtection="1">
      <alignment horizontal="center"/>
    </xf>
    <xf numFmtId="37" fontId="24" fillId="9" borderId="13" xfId="33" applyNumberFormat="1" applyFont="1" applyFill="1" applyBorder="1" applyAlignment="1" applyProtection="1">
      <alignment horizontal="right"/>
    </xf>
    <xf numFmtId="37" fontId="24" fillId="8" borderId="13" xfId="33" applyNumberFormat="1" applyFont="1" applyFill="1" applyBorder="1" applyProtection="1"/>
    <xf numFmtId="37" fontId="24" fillId="5" borderId="13" xfId="33" applyNumberFormat="1" applyFont="1" applyFill="1" applyBorder="1" applyProtection="1"/>
    <xf numFmtId="37" fontId="24" fillId="8" borderId="13" xfId="33" applyNumberFormat="1" applyFont="1" applyFill="1" applyBorder="1" applyAlignment="1" applyProtection="1">
      <alignment horizontal="center"/>
    </xf>
    <xf numFmtId="37" fontId="24" fillId="5" borderId="13" xfId="33" applyNumberFormat="1" applyFont="1" applyFill="1" applyBorder="1" applyAlignment="1" applyProtection="1">
      <alignment horizontal="center"/>
    </xf>
    <xf numFmtId="167" fontId="24" fillId="8" borderId="13" xfId="33" applyNumberFormat="1" applyFont="1" applyFill="1" applyBorder="1" applyAlignment="1" applyProtection="1">
      <alignment horizontal="right" indent="1"/>
    </xf>
    <xf numFmtId="167" fontId="24" fillId="5" borderId="13" xfId="33" applyNumberFormat="1" applyFont="1" applyFill="1" applyBorder="1" applyAlignment="1" applyProtection="1">
      <alignment horizontal="right" indent="1"/>
    </xf>
    <xf numFmtId="167" fontId="23" fillId="10" borderId="13" xfId="33" applyNumberFormat="1" applyFont="1" applyFill="1" applyBorder="1" applyAlignment="1" applyProtection="1">
      <alignment horizontal="right" indent="1"/>
    </xf>
    <xf numFmtId="0" fontId="24" fillId="8" borderId="13" xfId="33" applyFont="1" applyFill="1" applyBorder="1" applyAlignment="1">
      <alignment horizontal="right" indent="1"/>
    </xf>
    <xf numFmtId="0" fontId="24" fillId="5" borderId="13" xfId="33" applyFont="1" applyFill="1" applyBorder="1" applyAlignment="1">
      <alignment horizontal="right" indent="1"/>
    </xf>
    <xf numFmtId="167" fontId="23" fillId="10" borderId="16" xfId="33" applyNumberFormat="1" applyFont="1" applyFill="1" applyBorder="1" applyAlignment="1" applyProtection="1">
      <alignment horizontal="right" indent="1"/>
    </xf>
    <xf numFmtId="167" fontId="24" fillId="8" borderId="13" xfId="33" applyNumberFormat="1" applyFont="1" applyFill="1" applyBorder="1" applyAlignment="1">
      <alignment horizontal="right" indent="1"/>
    </xf>
    <xf numFmtId="167" fontId="24" fillId="5" borderId="13" xfId="33" applyNumberFormat="1" applyFont="1" applyFill="1" applyBorder="1" applyAlignment="1">
      <alignment horizontal="right" indent="1"/>
    </xf>
    <xf numFmtId="0" fontId="24" fillId="5" borderId="17" xfId="31" applyFont="1" applyFill="1" applyBorder="1"/>
    <xf numFmtId="0" fontId="24" fillId="8" borderId="13" xfId="31" applyFont="1" applyFill="1" applyBorder="1"/>
    <xf numFmtId="0" fontId="24" fillId="5" borderId="13" xfId="31" applyFont="1" applyFill="1" applyBorder="1"/>
    <xf numFmtId="167" fontId="24" fillId="8" borderId="13" xfId="31" applyNumberFormat="1" applyFont="1" applyFill="1" applyBorder="1" applyAlignment="1" applyProtection="1">
      <alignment horizontal="right" indent="1"/>
    </xf>
    <xf numFmtId="167" fontId="24" fillId="5" borderId="13" xfId="31" applyNumberFormat="1" applyFont="1" applyFill="1" applyBorder="1" applyAlignment="1" applyProtection="1">
      <alignment horizontal="right" indent="1"/>
    </xf>
    <xf numFmtId="167" fontId="24" fillId="8" borderId="18" xfId="31" applyNumberFormat="1" applyFont="1" applyFill="1" applyBorder="1" applyAlignment="1" applyProtection="1">
      <alignment horizontal="right" indent="1"/>
    </xf>
    <xf numFmtId="167" fontId="24" fillId="5" borderId="18" xfId="31" applyNumberFormat="1" applyFont="1" applyFill="1" applyBorder="1" applyAlignment="1" applyProtection="1">
      <alignment horizontal="right" indent="1"/>
    </xf>
    <xf numFmtId="167" fontId="23" fillId="10" borderId="13" xfId="31" applyNumberFormat="1" applyFont="1" applyFill="1" applyBorder="1" applyAlignment="1" applyProtection="1">
      <alignment horizontal="right" indent="1"/>
    </xf>
    <xf numFmtId="167" fontId="23" fillId="8" borderId="13" xfId="31" applyNumberFormat="1" applyFont="1" applyFill="1" applyBorder="1" applyAlignment="1" applyProtection="1">
      <alignment horizontal="right" indent="1"/>
    </xf>
    <xf numFmtId="167" fontId="23" fillId="5" borderId="13" xfId="31" applyNumberFormat="1" applyFont="1" applyFill="1" applyBorder="1" applyAlignment="1" applyProtection="1">
      <alignment horizontal="right" indent="1"/>
    </xf>
    <xf numFmtId="167" fontId="23" fillId="10" borderId="15" xfId="31" applyNumberFormat="1" applyFont="1" applyFill="1" applyBorder="1" applyAlignment="1" applyProtection="1">
      <alignment horizontal="right" indent="1"/>
    </xf>
    <xf numFmtId="0" fontId="23" fillId="5" borderId="0" xfId="0" applyNumberFormat="1" applyFont="1" applyFill="1" applyBorder="1" applyAlignment="1">
      <alignment vertical="center"/>
    </xf>
    <xf numFmtId="0" fontId="24" fillId="5" borderId="0" xfId="0" applyNumberFormat="1" applyFont="1" applyFill="1" applyBorder="1" applyAlignment="1">
      <alignment vertical="center"/>
    </xf>
    <xf numFmtId="0" fontId="23" fillId="10" borderId="0" xfId="0" applyNumberFormat="1" applyFont="1" applyFill="1" applyBorder="1" applyAlignment="1">
      <alignment vertical="center"/>
    </xf>
    <xf numFmtId="0" fontId="23" fillId="8" borderId="12" xfId="38" applyFont="1" applyFill="1" applyBorder="1" applyAlignment="1">
      <alignment horizontal="center"/>
    </xf>
    <xf numFmtId="164" fontId="24" fillId="5" borderId="0" xfId="30" applyNumberFormat="1" applyFont="1" applyFill="1" applyBorder="1"/>
    <xf numFmtId="0" fontId="24" fillId="5" borderId="0" xfId="30" applyFont="1" applyFill="1" applyBorder="1"/>
    <xf numFmtId="0" fontId="23" fillId="5" borderId="0" xfId="30" applyFont="1" applyFill="1" applyBorder="1"/>
    <xf numFmtId="169" fontId="24" fillId="5" borderId="0" xfId="30" applyNumberFormat="1" applyFont="1" applyFill="1" applyBorder="1"/>
    <xf numFmtId="0" fontId="24" fillId="5" borderId="0" xfId="48" applyFont="1" applyFill="1" applyBorder="1"/>
    <xf numFmtId="0" fontId="32" fillId="5" borderId="0" xfId="30" applyFont="1" applyFill="1" applyBorder="1"/>
    <xf numFmtId="0" fontId="31" fillId="5" borderId="0" xfId="30" applyFont="1" applyFill="1" applyBorder="1"/>
    <xf numFmtId="0" fontId="26" fillId="5" borderId="0" xfId="48" applyFont="1" applyFill="1" applyBorder="1"/>
    <xf numFmtId="0" fontId="26" fillId="5" borderId="0" xfId="30" applyFont="1" applyFill="1" applyBorder="1"/>
    <xf numFmtId="0" fontId="24" fillId="5" borderId="0" xfId="30" applyFont="1" applyFill="1" applyBorder="1" applyAlignment="1">
      <alignment horizontal="left" indent="1"/>
    </xf>
    <xf numFmtId="0" fontId="23" fillId="5" borderId="0" xfId="30" applyFont="1" applyFill="1" applyBorder="1" applyAlignment="1">
      <alignment horizontal="left"/>
    </xf>
    <xf numFmtId="49" fontId="23" fillId="5" borderId="0" xfId="30" applyNumberFormat="1" applyFont="1" applyFill="1" applyBorder="1"/>
    <xf numFmtId="0" fontId="23" fillId="5" borderId="0" xfId="34" applyFont="1" applyFill="1" applyBorder="1" applyAlignment="1">
      <alignment horizontal="left"/>
    </xf>
    <xf numFmtId="0" fontId="24" fillId="5" borderId="0" xfId="34" applyFont="1" applyFill="1" applyBorder="1" applyAlignment="1">
      <alignment horizontal="left" indent="1"/>
    </xf>
    <xf numFmtId="169" fontId="23" fillId="5" borderId="0" xfId="30" applyNumberFormat="1" applyFont="1" applyFill="1" applyBorder="1"/>
    <xf numFmtId="0" fontId="24" fillId="5" borderId="0" xfId="34" applyFont="1" applyFill="1" applyBorder="1" applyAlignment="1">
      <alignment horizontal="left"/>
    </xf>
    <xf numFmtId="0" fontId="26" fillId="5" borderId="0" xfId="0" applyFont="1" applyFill="1" applyBorder="1"/>
    <xf numFmtId="0" fontId="24" fillId="8" borderId="0" xfId="30" applyFont="1" applyFill="1" applyBorder="1"/>
    <xf numFmtId="0" fontId="30" fillId="5" borderId="0" xfId="30" applyFont="1" applyFill="1" applyBorder="1"/>
    <xf numFmtId="164" fontId="30" fillId="5" borderId="0" xfId="30" applyNumberFormat="1" applyFont="1" applyFill="1" applyBorder="1"/>
    <xf numFmtId="0" fontId="23" fillId="8" borderId="10" xfId="30" applyFont="1" applyFill="1" applyBorder="1" applyAlignment="1">
      <alignment horizontal="left"/>
    </xf>
    <xf numFmtId="0" fontId="23" fillId="5" borderId="9" xfId="30" applyFont="1" applyFill="1" applyBorder="1"/>
    <xf numFmtId="0" fontId="23" fillId="10" borderId="0" xfId="30" applyFont="1" applyFill="1" applyBorder="1"/>
    <xf numFmtId="0" fontId="24" fillId="8" borderId="13" xfId="30" applyFont="1" applyFill="1" applyBorder="1"/>
    <xf numFmtId="0" fontId="24" fillId="5" borderId="13" xfId="30" applyFont="1" applyFill="1" applyBorder="1"/>
    <xf numFmtId="168" fontId="24" fillId="8" borderId="13" xfId="30" applyNumberFormat="1" applyFont="1" applyFill="1" applyBorder="1" applyAlignment="1">
      <alignment horizontal="right" indent="1"/>
    </xf>
    <xf numFmtId="168" fontId="24" fillId="5" borderId="13" xfId="30" applyNumberFormat="1" applyFont="1" applyFill="1" applyBorder="1" applyAlignment="1">
      <alignment horizontal="right" indent="1"/>
    </xf>
    <xf numFmtId="164" fontId="24" fillId="8" borderId="13" xfId="30" applyNumberFormat="1" applyFont="1" applyFill="1" applyBorder="1" applyAlignment="1">
      <alignment horizontal="right" indent="1"/>
    </xf>
    <xf numFmtId="164" fontId="24" fillId="5" borderId="13" xfId="30" applyNumberFormat="1" applyFont="1" applyFill="1" applyBorder="1" applyAlignment="1">
      <alignment horizontal="right" indent="1"/>
    </xf>
    <xf numFmtId="0" fontId="24" fillId="8" borderId="13" xfId="30" applyFont="1" applyFill="1" applyBorder="1" applyAlignment="1">
      <alignment horizontal="right" indent="1"/>
    </xf>
    <xf numFmtId="0" fontId="24" fillId="5" borderId="13" xfId="30" applyFont="1" applyFill="1" applyBorder="1" applyAlignment="1">
      <alignment horizontal="right" indent="1"/>
    </xf>
    <xf numFmtId="15" fontId="23" fillId="8" borderId="13" xfId="30" quotePrefix="1" applyNumberFormat="1" applyFont="1" applyFill="1" applyBorder="1" applyAlignment="1">
      <alignment horizontal="right" indent="1"/>
    </xf>
    <xf numFmtId="15" fontId="23" fillId="5" borderId="13" xfId="30" quotePrefix="1" applyNumberFormat="1" applyFont="1" applyFill="1" applyBorder="1" applyAlignment="1">
      <alignment horizontal="right" indent="1"/>
    </xf>
    <xf numFmtId="165" fontId="24" fillId="10" borderId="13" xfId="49" applyNumberFormat="1" applyFont="1" applyFill="1" applyBorder="1" applyAlignment="1">
      <alignment horizontal="right" indent="1"/>
    </xf>
    <xf numFmtId="164" fontId="24" fillId="10" borderId="13" xfId="30" applyNumberFormat="1" applyFont="1" applyFill="1" applyBorder="1" applyAlignment="1">
      <alignment horizontal="right" indent="1"/>
    </xf>
    <xf numFmtId="165" fontId="24" fillId="8" borderId="13" xfId="49" applyNumberFormat="1" applyFont="1" applyFill="1" applyBorder="1" applyAlignment="1">
      <alignment horizontal="right" indent="1"/>
    </xf>
    <xf numFmtId="165" fontId="24" fillId="5" borderId="13" xfId="49" applyNumberFormat="1" applyFont="1" applyFill="1" applyBorder="1" applyAlignment="1">
      <alignment horizontal="right" indent="1"/>
    </xf>
    <xf numFmtId="165" fontId="23" fillId="8" borderId="13" xfId="49" applyNumberFormat="1" applyFont="1" applyFill="1" applyBorder="1" applyAlignment="1">
      <alignment horizontal="right" indent="1"/>
    </xf>
    <xf numFmtId="165" fontId="23" fillId="5" borderId="13" xfId="49" applyNumberFormat="1" applyFont="1" applyFill="1" applyBorder="1" applyAlignment="1">
      <alignment horizontal="right" indent="1"/>
    </xf>
    <xf numFmtId="3" fontId="23" fillId="8" borderId="13" xfId="49" applyNumberFormat="1" applyFont="1" applyFill="1" applyBorder="1" applyAlignment="1">
      <alignment horizontal="right" indent="1"/>
    </xf>
    <xf numFmtId="3" fontId="23" fillId="5" borderId="13" xfId="49" applyNumberFormat="1" applyFont="1" applyFill="1" applyBorder="1" applyAlignment="1">
      <alignment horizontal="right" indent="1"/>
    </xf>
    <xf numFmtId="3" fontId="23" fillId="11" borderId="13" xfId="30" applyNumberFormat="1" applyFont="1" applyFill="1" applyBorder="1" applyAlignment="1">
      <alignment horizontal="right" indent="1"/>
    </xf>
    <xf numFmtId="3" fontId="23" fillId="6" borderId="13" xfId="30" applyNumberFormat="1" applyFont="1" applyFill="1" applyBorder="1" applyAlignment="1">
      <alignment horizontal="right" indent="1"/>
    </xf>
    <xf numFmtId="3" fontId="24" fillId="11" borderId="13" xfId="30" applyNumberFormat="1" applyFont="1" applyFill="1" applyBorder="1" applyAlignment="1">
      <alignment horizontal="right" indent="1"/>
    </xf>
    <xf numFmtId="3" fontId="24" fillId="6" borderId="13" xfId="30" applyNumberFormat="1" applyFont="1" applyFill="1" applyBorder="1" applyAlignment="1">
      <alignment horizontal="right" indent="1"/>
    </xf>
    <xf numFmtId="165" fontId="23" fillId="11" borderId="13" xfId="49" applyNumberFormat="1" applyFont="1" applyFill="1" applyBorder="1" applyAlignment="1">
      <alignment horizontal="right" indent="1"/>
    </xf>
    <xf numFmtId="165" fontId="23" fillId="6" borderId="13" xfId="49" applyNumberFormat="1" applyFont="1" applyFill="1" applyBorder="1" applyAlignment="1">
      <alignment horizontal="right" indent="1"/>
    </xf>
    <xf numFmtId="165" fontId="24" fillId="11" borderId="13" xfId="49" applyNumberFormat="1" applyFont="1" applyFill="1" applyBorder="1" applyAlignment="1">
      <alignment horizontal="right" indent="1"/>
    </xf>
    <xf numFmtId="165" fontId="24" fillId="6" borderId="13" xfId="49" applyNumberFormat="1" applyFont="1" applyFill="1" applyBorder="1" applyAlignment="1">
      <alignment horizontal="right" indent="1"/>
    </xf>
    <xf numFmtId="0" fontId="24" fillId="10" borderId="13" xfId="30" applyFont="1" applyFill="1" applyBorder="1" applyAlignment="1">
      <alignment horizontal="right" indent="1"/>
    </xf>
    <xf numFmtId="3" fontId="24" fillId="8" borderId="13" xfId="30" applyNumberFormat="1" applyFont="1" applyFill="1" applyBorder="1" applyAlignment="1">
      <alignment horizontal="right" indent="1"/>
    </xf>
    <xf numFmtId="3" fontId="24" fillId="5" borderId="13" xfId="30" applyNumberFormat="1" applyFont="1" applyFill="1" applyBorder="1" applyAlignment="1">
      <alignment horizontal="right" indent="1"/>
    </xf>
    <xf numFmtId="3" fontId="23" fillId="8" borderId="13" xfId="30" applyNumberFormat="1" applyFont="1" applyFill="1" applyBorder="1" applyAlignment="1">
      <alignment horizontal="right" indent="1"/>
    </xf>
    <xf numFmtId="3" fontId="23" fillId="5" borderId="13" xfId="30" applyNumberFormat="1" applyFont="1" applyFill="1" applyBorder="1" applyAlignment="1">
      <alignment horizontal="right" indent="1"/>
    </xf>
    <xf numFmtId="164" fontId="23" fillId="8" borderId="13" xfId="30" applyNumberFormat="1" applyFont="1" applyFill="1" applyBorder="1" applyAlignment="1">
      <alignment horizontal="right" indent="1"/>
    </xf>
    <xf numFmtId="164" fontId="23" fillId="5" borderId="13" xfId="30" applyNumberFormat="1" applyFont="1" applyFill="1" applyBorder="1" applyAlignment="1">
      <alignment horizontal="right" indent="1"/>
    </xf>
    <xf numFmtId="0" fontId="23" fillId="5" borderId="13" xfId="30" applyFont="1" applyFill="1" applyBorder="1" applyAlignment="1">
      <alignment horizontal="right" indent="1"/>
    </xf>
    <xf numFmtId="15" fontId="23" fillId="10" borderId="13" xfId="30" quotePrefix="1" applyNumberFormat="1" applyFont="1" applyFill="1" applyBorder="1" applyAlignment="1">
      <alignment horizontal="right" indent="1"/>
    </xf>
    <xf numFmtId="1" fontId="23" fillId="8" borderId="13" xfId="30" applyNumberFormat="1" applyFont="1" applyFill="1" applyBorder="1" applyAlignment="1">
      <alignment horizontal="right" indent="1"/>
    </xf>
    <xf numFmtId="3" fontId="23" fillId="8" borderId="15" xfId="30" applyNumberFormat="1" applyFont="1" applyFill="1" applyBorder="1" applyAlignment="1">
      <alignment horizontal="right" indent="1"/>
    </xf>
    <xf numFmtId="3" fontId="23" fillId="5" borderId="15" xfId="30" applyNumberFormat="1" applyFont="1" applyFill="1" applyBorder="1" applyAlignment="1">
      <alignment horizontal="right" indent="1"/>
    </xf>
    <xf numFmtId="0" fontId="23" fillId="5" borderId="8" xfId="30" applyFont="1" applyFill="1" applyBorder="1"/>
    <xf numFmtId="164" fontId="23" fillId="8" borderId="20" xfId="30" applyNumberFormat="1" applyFont="1" applyFill="1" applyBorder="1" applyAlignment="1">
      <alignment horizontal="right" indent="1"/>
    </xf>
    <xf numFmtId="164" fontId="23" fillId="5" borderId="20" xfId="30" applyNumberFormat="1" applyFont="1" applyFill="1" applyBorder="1" applyAlignment="1">
      <alignment horizontal="right" indent="1"/>
    </xf>
    <xf numFmtId="0" fontId="23" fillId="5" borderId="8" xfId="0" applyNumberFormat="1" applyFont="1" applyFill="1" applyBorder="1" applyAlignment="1">
      <alignment vertical="center"/>
    </xf>
    <xf numFmtId="0" fontId="24" fillId="5" borderId="21" xfId="30" applyFont="1" applyFill="1" applyBorder="1"/>
    <xf numFmtId="164" fontId="24" fillId="8" borderId="22" xfId="30" applyNumberFormat="1" applyFont="1" applyFill="1" applyBorder="1" applyAlignment="1">
      <alignment horizontal="right" indent="1"/>
    </xf>
    <xf numFmtId="164" fontId="24" fillId="5" borderId="22" xfId="30" applyNumberFormat="1" applyFont="1" applyFill="1" applyBorder="1" applyAlignment="1">
      <alignment horizontal="right" indent="1"/>
    </xf>
    <xf numFmtId="3" fontId="23" fillId="8" borderId="20" xfId="30" applyNumberFormat="1" applyFont="1" applyFill="1" applyBorder="1" applyAlignment="1">
      <alignment horizontal="right" indent="1"/>
    </xf>
    <xf numFmtId="3" fontId="23" fillId="5" borderId="20" xfId="30" applyNumberFormat="1" applyFont="1" applyFill="1" applyBorder="1" applyAlignment="1">
      <alignment horizontal="right" indent="1"/>
    </xf>
    <xf numFmtId="165" fontId="23" fillId="8" borderId="13" xfId="30" applyNumberFormat="1" applyFont="1" applyFill="1" applyBorder="1" applyAlignment="1">
      <alignment horizontal="right" indent="1"/>
    </xf>
    <xf numFmtId="165" fontId="23" fillId="5" borderId="13" xfId="30" applyNumberFormat="1" applyFont="1" applyFill="1" applyBorder="1" applyAlignment="1">
      <alignment horizontal="right" indent="1"/>
    </xf>
    <xf numFmtId="0" fontId="0" fillId="5" borderId="0" xfId="0" applyFill="1"/>
    <xf numFmtId="1" fontId="23" fillId="5" borderId="13" xfId="30" applyNumberFormat="1" applyFont="1" applyFill="1" applyBorder="1" applyAlignment="1">
      <alignment horizontal="right" indent="1"/>
    </xf>
    <xf numFmtId="37" fontId="24" fillId="9" borderId="13" xfId="39" applyNumberFormat="1" applyFont="1" applyFill="1" applyBorder="1" applyAlignment="1" applyProtection="1">
      <alignment horizontal="center"/>
    </xf>
    <xf numFmtId="15" fontId="28" fillId="8" borderId="19" xfId="31" applyNumberFormat="1" applyFont="1" applyFill="1" applyBorder="1" applyAlignment="1">
      <alignment horizontal="center"/>
    </xf>
    <xf numFmtId="49" fontId="23" fillId="9" borderId="13" xfId="39" applyNumberFormat="1" applyFont="1" applyFill="1" applyBorder="1" applyAlignment="1" applyProtection="1">
      <alignment horizontal="center"/>
    </xf>
    <xf numFmtId="167" fontId="8" fillId="4" borderId="0" xfId="31" applyNumberFormat="1" applyFont="1" applyFill="1" applyBorder="1"/>
    <xf numFmtId="37" fontId="27" fillId="9" borderId="13" xfId="39" applyNumberFormat="1" applyFont="1" applyFill="1" applyBorder="1" applyAlignment="1" applyProtection="1">
      <alignment horizontal="center"/>
    </xf>
    <xf numFmtId="0" fontId="23" fillId="10" borderId="0" xfId="31" applyFont="1" applyFill="1" applyBorder="1"/>
    <xf numFmtId="0" fontId="23" fillId="10" borderId="9" xfId="31" applyFont="1" applyFill="1" applyBorder="1"/>
    <xf numFmtId="0" fontId="34" fillId="5" borderId="0" xfId="31" applyFont="1" applyFill="1" applyBorder="1"/>
    <xf numFmtId="0" fontId="4" fillId="5" borderId="0" xfId="0" applyFont="1" applyFill="1"/>
    <xf numFmtId="0" fontId="30" fillId="8" borderId="11" xfId="30" applyFont="1" applyFill="1" applyBorder="1"/>
    <xf numFmtId="15" fontId="27" fillId="8" borderId="19" xfId="31" applyNumberFormat="1" applyFont="1" applyFill="1" applyBorder="1" applyAlignment="1">
      <alignment horizontal="center"/>
    </xf>
    <xf numFmtId="0" fontId="10" fillId="5" borderId="0" xfId="30" applyFont="1" applyFill="1" applyBorder="1"/>
    <xf numFmtId="37" fontId="24" fillId="7" borderId="13" xfId="33" applyNumberFormat="1" applyFont="1" applyFill="1" applyBorder="1" applyAlignment="1" applyProtection="1">
      <alignment horizontal="right"/>
    </xf>
    <xf numFmtId="15" fontId="23" fillId="8" borderId="13" xfId="30" applyNumberFormat="1" applyFont="1" applyFill="1" applyBorder="1" applyAlignment="1">
      <alignment horizontal="center"/>
    </xf>
    <xf numFmtId="168" fontId="23" fillId="8" borderId="13" xfId="30" applyNumberFormat="1" applyFont="1" applyFill="1" applyBorder="1" applyAlignment="1">
      <alignment horizontal="right" indent="1"/>
    </xf>
    <xf numFmtId="3" fontId="24" fillId="8" borderId="13" xfId="49" applyNumberFormat="1" applyFont="1" applyFill="1" applyBorder="1" applyAlignment="1">
      <alignment horizontal="right" indent="1"/>
    </xf>
    <xf numFmtId="169" fontId="24" fillId="8" borderId="13" xfId="30" applyNumberFormat="1" applyFont="1" applyFill="1" applyBorder="1" applyAlignment="1">
      <alignment horizontal="right" indent="1"/>
    </xf>
    <xf numFmtId="165" fontId="24" fillId="0" borderId="13" xfId="49" applyNumberFormat="1" applyFont="1" applyFill="1" applyBorder="1" applyAlignment="1">
      <alignment horizontal="right" indent="1"/>
    </xf>
    <xf numFmtId="164" fontId="23" fillId="0" borderId="13" xfId="30" applyNumberFormat="1" applyFont="1" applyFill="1" applyBorder="1" applyAlignment="1">
      <alignment horizontal="right" indent="1"/>
    </xf>
    <xf numFmtId="3" fontId="23" fillId="0" borderId="13" xfId="30" applyNumberFormat="1" applyFont="1" applyFill="1" applyBorder="1" applyAlignment="1">
      <alignment horizontal="right" indent="1"/>
    </xf>
    <xf numFmtId="3" fontId="23" fillId="0" borderId="15" xfId="30" applyNumberFormat="1" applyFont="1" applyFill="1" applyBorder="1" applyAlignment="1">
      <alignment horizontal="right" indent="1"/>
    </xf>
    <xf numFmtId="165" fontId="23" fillId="0" borderId="13" xfId="49" applyNumberFormat="1" applyFont="1" applyFill="1" applyBorder="1" applyAlignment="1">
      <alignment horizontal="right" indent="1"/>
    </xf>
    <xf numFmtId="1" fontId="23" fillId="0" borderId="13" xfId="30" applyNumberFormat="1" applyFont="1" applyFill="1" applyBorder="1" applyAlignment="1">
      <alignment horizontal="right" indent="1"/>
    </xf>
    <xf numFmtId="164" fontId="24" fillId="0" borderId="13" xfId="30" applyNumberFormat="1" applyFont="1" applyFill="1" applyBorder="1" applyAlignment="1">
      <alignment horizontal="right" indent="1"/>
    </xf>
    <xf numFmtId="164" fontId="23" fillId="0" borderId="20" xfId="30" applyNumberFormat="1" applyFont="1" applyFill="1" applyBorder="1" applyAlignment="1">
      <alignment horizontal="right" indent="1"/>
    </xf>
    <xf numFmtId="3" fontId="24" fillId="0" borderId="13" xfId="30" applyNumberFormat="1" applyFont="1" applyFill="1" applyBorder="1" applyAlignment="1">
      <alignment horizontal="right" indent="1"/>
    </xf>
    <xf numFmtId="3" fontId="23" fillId="0" borderId="20" xfId="30" applyNumberFormat="1" applyFont="1" applyFill="1" applyBorder="1" applyAlignment="1">
      <alignment horizontal="right" indent="1"/>
    </xf>
    <xf numFmtId="3" fontId="23" fillId="0" borderId="13" xfId="49" applyNumberFormat="1" applyFont="1" applyFill="1" applyBorder="1" applyAlignment="1">
      <alignment horizontal="right" indent="1"/>
    </xf>
    <xf numFmtId="168" fontId="24" fillId="0" borderId="13" xfId="30" applyNumberFormat="1" applyFont="1" applyFill="1" applyBorder="1" applyAlignment="1">
      <alignment horizontal="right" indent="1"/>
    </xf>
    <xf numFmtId="164" fontId="24" fillId="0" borderId="22" xfId="30" applyNumberFormat="1" applyFont="1" applyFill="1" applyBorder="1" applyAlignment="1">
      <alignment horizontal="right" indent="1"/>
    </xf>
    <xf numFmtId="15" fontId="23" fillId="0" borderId="13" xfId="30" applyNumberFormat="1" applyFont="1" applyFill="1" applyBorder="1" applyAlignment="1">
      <alignment horizontal="center"/>
    </xf>
    <xf numFmtId="168" fontId="23" fillId="0" borderId="13" xfId="30" applyNumberFormat="1" applyFont="1" applyFill="1" applyBorder="1" applyAlignment="1">
      <alignment horizontal="right" indent="1"/>
    </xf>
    <xf numFmtId="3" fontId="24" fillId="0" borderId="13" xfId="49" applyNumberFormat="1" applyFont="1" applyFill="1" applyBorder="1" applyAlignment="1">
      <alignment horizontal="right" indent="1"/>
    </xf>
    <xf numFmtId="165" fontId="23" fillId="0" borderId="13" xfId="30" applyNumberFormat="1" applyFont="1" applyFill="1" applyBorder="1" applyAlignment="1">
      <alignment horizontal="right" indent="1"/>
    </xf>
    <xf numFmtId="169" fontId="24" fillId="0" borderId="13" xfId="30" applyNumberFormat="1" applyFont="1" applyFill="1" applyBorder="1" applyAlignment="1">
      <alignment horizontal="right" indent="1"/>
    </xf>
    <xf numFmtId="0" fontId="23" fillId="0" borderId="13" xfId="30" applyFont="1" applyFill="1" applyBorder="1" applyAlignment="1">
      <alignment horizontal="right" indent="1"/>
    </xf>
    <xf numFmtId="0" fontId="0" fillId="4" borderId="0" xfId="0" applyFill="1" applyAlignment="1">
      <alignment vertical="center"/>
    </xf>
    <xf numFmtId="0" fontId="24" fillId="8" borderId="0" xfId="32" applyFont="1" applyFill="1" applyBorder="1" applyAlignment="1">
      <alignment vertical="center"/>
    </xf>
    <xf numFmtId="37" fontId="23" fillId="9" borderId="13" xfId="39" applyNumberFormat="1" applyFont="1" applyFill="1" applyBorder="1" applyAlignment="1" applyProtection="1">
      <alignment horizontal="center" vertical="center"/>
    </xf>
    <xf numFmtId="37" fontId="27" fillId="8" borderId="13" xfId="38" applyNumberFormat="1" applyFont="1" applyFill="1" applyBorder="1" applyAlignment="1" applyProtection="1">
      <alignment horizontal="center" vertical="center"/>
    </xf>
    <xf numFmtId="37" fontId="24" fillId="9" borderId="19" xfId="39" applyNumberFormat="1" applyFont="1" applyFill="1" applyBorder="1" applyAlignment="1" applyProtection="1">
      <alignment horizontal="center" vertical="center"/>
    </xf>
    <xf numFmtId="0" fontId="24" fillId="5" borderId="0" xfId="32" applyFont="1" applyFill="1" applyBorder="1" applyAlignment="1">
      <alignment vertical="center"/>
    </xf>
    <xf numFmtId="0" fontId="24" fillId="5" borderId="0" xfId="0" applyFont="1" applyFill="1" applyBorder="1" applyAlignment="1">
      <alignment vertical="center"/>
    </xf>
    <xf numFmtId="0" fontId="24" fillId="8" borderId="0" xfId="0" applyFont="1" applyFill="1" applyBorder="1" applyAlignment="1">
      <alignment vertical="center"/>
    </xf>
    <xf numFmtId="0" fontId="24" fillId="5" borderId="0" xfId="32" applyFont="1" applyFill="1" applyBorder="1" applyAlignment="1" applyProtection="1">
      <alignment horizontal="left" vertical="center"/>
    </xf>
    <xf numFmtId="37" fontId="22" fillId="5" borderId="0" xfId="0" applyNumberFormat="1" applyFont="1" applyFill="1" applyBorder="1" applyAlignment="1" applyProtection="1">
      <alignment vertical="center"/>
    </xf>
    <xf numFmtId="167" fontId="24" fillId="8" borderId="0" xfId="0" applyNumberFormat="1" applyFont="1" applyFill="1" applyBorder="1" applyAlignment="1">
      <alignment horizontal="right" vertical="center"/>
    </xf>
    <xf numFmtId="37" fontId="23" fillId="5" borderId="23" xfId="32" applyNumberFormat="1" applyFont="1" applyFill="1" applyBorder="1" applyAlignment="1" applyProtection="1">
      <alignment horizontal="left" vertical="center"/>
    </xf>
    <xf numFmtId="0" fontId="24" fillId="5" borderId="23" xfId="32" applyFont="1" applyFill="1" applyBorder="1" applyAlignment="1">
      <alignment vertical="center"/>
    </xf>
    <xf numFmtId="167" fontId="24" fillId="8" borderId="23" xfId="0" applyNumberFormat="1" applyFont="1" applyFill="1" applyBorder="1" applyAlignment="1">
      <alignment horizontal="right" vertical="center"/>
    </xf>
    <xf numFmtId="167" fontId="23" fillId="10" borderId="0" xfId="0" applyNumberFormat="1" applyFont="1" applyFill="1" applyBorder="1" applyAlignment="1">
      <alignment horizontal="right" vertical="center"/>
    </xf>
    <xf numFmtId="37" fontId="24" fillId="5" borderId="0" xfId="32" applyNumberFormat="1" applyFont="1" applyFill="1" applyBorder="1" applyAlignment="1" applyProtection="1">
      <alignment horizontal="left" vertical="center"/>
    </xf>
    <xf numFmtId="37" fontId="23" fillId="10" borderId="0" xfId="32" applyNumberFormat="1" applyFont="1" applyFill="1" applyBorder="1" applyAlignment="1" applyProtection="1">
      <alignment horizontal="left" vertical="center"/>
    </xf>
    <xf numFmtId="0" fontId="23" fillId="10" borderId="0" xfId="32" applyFont="1" applyFill="1" applyBorder="1" applyAlignment="1">
      <alignment vertical="center"/>
    </xf>
    <xf numFmtId="37" fontId="25" fillId="10" borderId="0" xfId="0" applyNumberFormat="1" applyFont="1" applyFill="1" applyBorder="1" applyAlignment="1" applyProtection="1">
      <alignment vertical="center"/>
    </xf>
    <xf numFmtId="0" fontId="24" fillId="10" borderId="0" xfId="32" applyFont="1" applyFill="1" applyBorder="1" applyAlignment="1">
      <alignment vertical="center"/>
    </xf>
    <xf numFmtId="37" fontId="24" fillId="10" borderId="0" xfId="32" applyNumberFormat="1" applyFont="1" applyFill="1" applyBorder="1" applyAlignment="1" applyProtection="1">
      <alignment horizontal="left" vertical="center"/>
    </xf>
    <xf numFmtId="0" fontId="20" fillId="5" borderId="0" xfId="32" applyFont="1" applyFill="1" applyAlignment="1">
      <alignment vertical="center"/>
    </xf>
    <xf numFmtId="37" fontId="22" fillId="5" borderId="23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37" fontId="22" fillId="10" borderId="0" xfId="0" applyNumberFormat="1" applyFont="1" applyFill="1" applyBorder="1" applyAlignment="1" applyProtection="1">
      <alignment vertical="center"/>
    </xf>
    <xf numFmtId="37" fontId="25" fillId="5" borderId="0" xfId="0" applyNumberFormat="1" applyFont="1" applyFill="1" applyBorder="1" applyAlignment="1" applyProtection="1">
      <alignment vertical="center"/>
    </xf>
    <xf numFmtId="37" fontId="22" fillId="10" borderId="23" xfId="0" applyNumberFormat="1" applyFont="1" applyFill="1" applyBorder="1" applyAlignment="1" applyProtection="1">
      <alignment vertical="center"/>
    </xf>
    <xf numFmtId="167" fontId="23" fillId="10" borderId="23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vertical="center"/>
    </xf>
    <xf numFmtId="167" fontId="23" fillId="8" borderId="23" xfId="0" applyNumberFormat="1" applyFont="1" applyFill="1" applyBorder="1" applyAlignment="1">
      <alignment horizontal="right" vertical="center"/>
    </xf>
    <xf numFmtId="167" fontId="23" fillId="8" borderId="0" xfId="0" applyNumberFormat="1" applyFont="1" applyFill="1" applyBorder="1" applyAlignment="1">
      <alignment horizontal="right" vertical="center"/>
    </xf>
    <xf numFmtId="0" fontId="24" fillId="5" borderId="6" xfId="32" applyFont="1" applyFill="1" applyBorder="1" applyAlignment="1">
      <alignment vertical="center"/>
    </xf>
    <xf numFmtId="167" fontId="24" fillId="8" borderId="6" xfId="0" applyNumberFormat="1" applyFont="1" applyFill="1" applyBorder="1" applyAlignment="1">
      <alignment horizontal="right" vertical="center"/>
    </xf>
    <xf numFmtId="0" fontId="23" fillId="5" borderId="0" xfId="32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20" fillId="5" borderId="0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0" xfId="32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166" fontId="8" fillId="4" borderId="0" xfId="37" applyFont="1" applyFill="1" applyBorder="1" applyAlignment="1">
      <alignment vertical="center"/>
    </xf>
    <xf numFmtId="0" fontId="24" fillId="11" borderId="0" xfId="36" applyFont="1" applyFill="1" applyBorder="1" applyAlignment="1">
      <alignment vertical="center"/>
    </xf>
    <xf numFmtId="166" fontId="24" fillId="5" borderId="13" xfId="37" applyFont="1" applyFill="1" applyBorder="1" applyAlignment="1">
      <alignment vertical="center"/>
    </xf>
    <xf numFmtId="166" fontId="24" fillId="8" borderId="13" xfId="37" applyFont="1" applyFill="1" applyBorder="1" applyAlignment="1">
      <alignment vertical="center"/>
    </xf>
    <xf numFmtId="167" fontId="25" fillId="5" borderId="13" xfId="37" applyNumberFormat="1" applyFont="1" applyFill="1" applyBorder="1" applyAlignment="1" applyProtection="1">
      <alignment horizontal="right" vertical="center"/>
    </xf>
    <xf numFmtId="167" fontId="25" fillId="8" borderId="13" xfId="37" applyNumberFormat="1" applyFont="1" applyFill="1" applyBorder="1" applyAlignment="1" applyProtection="1">
      <alignment horizontal="right" vertical="center"/>
    </xf>
    <xf numFmtId="0" fontId="24" fillId="5" borderId="0" xfId="0" applyFont="1" applyFill="1" applyBorder="1" applyAlignment="1">
      <alignment vertical="center" wrapText="1"/>
    </xf>
    <xf numFmtId="166" fontId="23" fillId="5" borderId="0" xfId="37" applyFont="1" applyFill="1" applyBorder="1" applyAlignment="1">
      <alignment vertical="center"/>
    </xf>
    <xf numFmtId="167" fontId="22" fillId="5" borderId="13" xfId="37" applyNumberFormat="1" applyFont="1" applyFill="1" applyBorder="1" applyAlignment="1" applyProtection="1">
      <alignment horizontal="right" vertical="center"/>
    </xf>
    <xf numFmtId="167" fontId="22" fillId="8" borderId="13" xfId="37" applyNumberFormat="1" applyFont="1" applyFill="1" applyBorder="1" applyAlignment="1" applyProtection="1">
      <alignment horizontal="right" vertical="center"/>
    </xf>
    <xf numFmtId="167" fontId="24" fillId="5" borderId="13" xfId="37" applyNumberFormat="1" applyFont="1" applyFill="1" applyBorder="1" applyAlignment="1">
      <alignment horizontal="right" vertical="center"/>
    </xf>
    <xf numFmtId="167" fontId="24" fillId="8" borderId="13" xfId="37" applyNumberFormat="1" applyFont="1" applyFill="1" applyBorder="1" applyAlignment="1">
      <alignment horizontal="right" vertical="center"/>
    </xf>
    <xf numFmtId="0" fontId="23" fillId="5" borderId="0" xfId="36" applyFont="1" applyFill="1" applyBorder="1" applyAlignment="1">
      <alignment vertical="center"/>
    </xf>
    <xf numFmtId="166" fontId="24" fillId="10" borderId="0" xfId="37" applyFont="1" applyFill="1" applyBorder="1" applyAlignment="1">
      <alignment vertical="center"/>
    </xf>
    <xf numFmtId="0" fontId="24" fillId="10" borderId="0" xfId="0" applyFont="1" applyFill="1" applyBorder="1" applyAlignment="1">
      <alignment vertical="center"/>
    </xf>
    <xf numFmtId="167" fontId="25" fillId="10" borderId="13" xfId="37" applyNumberFormat="1" applyFont="1" applyFill="1" applyBorder="1" applyAlignment="1" applyProtection="1">
      <alignment horizontal="right" vertical="center"/>
    </xf>
    <xf numFmtId="166" fontId="24" fillId="5" borderId="0" xfId="37" applyFont="1" applyFill="1" applyBorder="1" applyAlignment="1">
      <alignment vertical="center"/>
    </xf>
    <xf numFmtId="166" fontId="24" fillId="5" borderId="8" xfId="37" applyFont="1" applyFill="1" applyBorder="1" applyAlignment="1">
      <alignment vertical="center"/>
    </xf>
    <xf numFmtId="167" fontId="25" fillId="5" borderId="20" xfId="37" applyNumberFormat="1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vertical="center" wrapText="1"/>
    </xf>
    <xf numFmtId="0" fontId="24" fillId="5" borderId="0" xfId="36" applyFont="1" applyFill="1" applyBorder="1" applyAlignment="1">
      <alignment vertical="center"/>
    </xf>
    <xf numFmtId="167" fontId="24" fillId="5" borderId="13" xfId="37" applyNumberFormat="1" applyFont="1" applyFill="1" applyBorder="1" applyAlignment="1" applyProtection="1">
      <alignment horizontal="right" vertical="center"/>
    </xf>
    <xf numFmtId="166" fontId="23" fillId="10" borderId="0" xfId="37" applyFont="1" applyFill="1" applyBorder="1" applyAlignment="1">
      <alignment vertical="center"/>
    </xf>
    <xf numFmtId="167" fontId="24" fillId="5" borderId="13" xfId="0" applyNumberFormat="1" applyFont="1" applyFill="1" applyBorder="1" applyAlignment="1">
      <alignment horizontal="right" vertical="center"/>
    </xf>
    <xf numFmtId="167" fontId="24" fillId="8" borderId="13" xfId="0" applyNumberFormat="1" applyFont="1" applyFill="1" applyBorder="1" applyAlignment="1">
      <alignment horizontal="right" vertical="center"/>
    </xf>
    <xf numFmtId="3" fontId="25" fillId="5" borderId="13" xfId="37" applyNumberFormat="1" applyFont="1" applyFill="1" applyBorder="1" applyAlignment="1" applyProtection="1">
      <alignment horizontal="right" vertical="center"/>
    </xf>
    <xf numFmtId="3" fontId="25" fillId="8" borderId="13" xfId="37" applyNumberFormat="1" applyFont="1" applyFill="1" applyBorder="1" applyAlignment="1" applyProtection="1">
      <alignment horizontal="right" vertical="center"/>
    </xf>
    <xf numFmtId="3" fontId="24" fillId="5" borderId="13" xfId="36" applyNumberFormat="1" applyFont="1" applyFill="1" applyBorder="1" applyAlignment="1">
      <alignment horizontal="right" vertical="center"/>
    </xf>
    <xf numFmtId="3" fontId="24" fillId="8" borderId="13" xfId="36" applyNumberFormat="1" applyFont="1" applyFill="1" applyBorder="1" applyAlignment="1">
      <alignment horizontal="right" vertical="center"/>
    </xf>
    <xf numFmtId="2" fontId="23" fillId="5" borderId="13" xfId="0" applyNumberFormat="1" applyFont="1" applyFill="1" applyBorder="1" applyAlignment="1">
      <alignment horizontal="right" vertical="center"/>
    </xf>
    <xf numFmtId="2" fontId="23" fillId="8" borderId="13" xfId="0" applyNumberFormat="1" applyFont="1" applyFill="1" applyBorder="1" applyAlignment="1">
      <alignment horizontal="right" vertical="center"/>
    </xf>
    <xf numFmtId="166" fontId="9" fillId="5" borderId="0" xfId="37" applyFont="1" applyFill="1" applyBorder="1" applyAlignment="1">
      <alignment vertical="center"/>
    </xf>
    <xf numFmtId="167" fontId="23" fillId="0" borderId="0" xfId="0" applyNumberFormat="1" applyFont="1" applyFill="1" applyBorder="1" applyAlignment="1">
      <alignment horizontal="right" vertical="center"/>
    </xf>
    <xf numFmtId="167" fontId="23" fillId="0" borderId="24" xfId="0" applyNumberFormat="1" applyFont="1" applyFill="1" applyBorder="1" applyAlignment="1">
      <alignment horizontal="right" vertical="center"/>
    </xf>
    <xf numFmtId="0" fontId="23" fillId="5" borderId="25" xfId="30" applyFont="1" applyFill="1" applyBorder="1"/>
    <xf numFmtId="0" fontId="29" fillId="0" borderId="25" xfId="54" applyFont="1" applyFill="1" applyBorder="1"/>
    <xf numFmtId="0" fontId="22" fillId="7" borderId="0" xfId="33" applyFont="1" applyFill="1" applyBorder="1" applyAlignment="1" applyProtection="1">
      <alignment horizontal="left"/>
    </xf>
    <xf numFmtId="0" fontId="24" fillId="5" borderId="0" xfId="33" applyFont="1" applyFill="1" applyBorder="1" applyProtection="1"/>
    <xf numFmtId="37" fontId="24" fillId="10" borderId="0" xfId="33" applyNumberFormat="1" applyFont="1" applyFill="1" applyBorder="1" applyProtection="1"/>
    <xf numFmtId="37" fontId="23" fillId="10" borderId="0" xfId="33" applyNumberFormat="1" applyFont="1" applyFill="1" applyBorder="1" applyProtection="1"/>
    <xf numFmtId="0" fontId="24" fillId="5" borderId="0" xfId="33" applyFont="1" applyFill="1" applyBorder="1"/>
    <xf numFmtId="0" fontId="23" fillId="10" borderId="0" xfId="33" applyFont="1" applyFill="1" applyBorder="1"/>
    <xf numFmtId="37" fontId="23" fillId="8" borderId="26" xfId="35" applyNumberFormat="1" applyFont="1" applyFill="1" applyBorder="1" applyAlignment="1" applyProtection="1">
      <alignment horizontal="left" vertical="center"/>
    </xf>
    <xf numFmtId="37" fontId="24" fillId="8" borderId="27" xfId="35" applyNumberFormat="1" applyFont="1" applyFill="1" applyBorder="1" applyAlignment="1" applyProtection="1">
      <alignment horizontal="left" vertical="center"/>
    </xf>
    <xf numFmtId="0" fontId="24" fillId="8" borderId="5" xfId="32" applyFont="1" applyFill="1" applyBorder="1" applyAlignment="1">
      <alignment vertical="center"/>
    </xf>
    <xf numFmtId="0" fontId="23" fillId="5" borderId="26" xfId="32" applyFont="1" applyFill="1" applyBorder="1" applyAlignment="1" applyProtection="1">
      <alignment horizontal="left" vertical="center"/>
    </xf>
    <xf numFmtId="0" fontId="23" fillId="5" borderId="28" xfId="32" applyFont="1" applyFill="1" applyBorder="1" applyAlignment="1" applyProtection="1">
      <alignment horizontal="left" vertical="center"/>
    </xf>
    <xf numFmtId="0" fontId="24" fillId="5" borderId="26" xfId="32" applyFont="1" applyFill="1" applyBorder="1" applyAlignment="1">
      <alignment vertical="center"/>
    </xf>
    <xf numFmtId="0" fontId="24" fillId="5" borderId="27" xfId="32" applyFont="1" applyFill="1" applyBorder="1" applyAlignment="1">
      <alignment vertical="center"/>
    </xf>
    <xf numFmtId="0" fontId="24" fillId="5" borderId="5" xfId="0" applyFont="1" applyFill="1" applyBorder="1" applyAlignment="1">
      <alignment vertical="center"/>
    </xf>
    <xf numFmtId="37" fontId="24" fillId="5" borderId="5" xfId="32" applyNumberFormat="1" applyFont="1" applyFill="1" applyBorder="1" applyAlignment="1" applyProtection="1">
      <alignment horizontal="left" vertical="center"/>
    </xf>
    <xf numFmtId="167" fontId="24" fillId="8" borderId="5" xfId="0" applyNumberFormat="1" applyFont="1" applyFill="1" applyBorder="1" applyAlignment="1">
      <alignment horizontal="right" vertical="center"/>
    </xf>
    <xf numFmtId="0" fontId="24" fillId="10" borderId="26" xfId="32" applyFont="1" applyFill="1" applyBorder="1" applyAlignment="1">
      <alignment vertical="center"/>
    </xf>
    <xf numFmtId="37" fontId="23" fillId="10" borderId="26" xfId="32" applyNumberFormat="1" applyFont="1" applyFill="1" applyBorder="1" applyAlignment="1" applyProtection="1">
      <alignment horizontal="left" vertical="center"/>
    </xf>
    <xf numFmtId="37" fontId="25" fillId="10" borderId="26" xfId="0" applyNumberFormat="1" applyFont="1" applyFill="1" applyBorder="1" applyAlignment="1" applyProtection="1">
      <alignment vertical="center"/>
    </xf>
    <xf numFmtId="37" fontId="22" fillId="5" borderId="26" xfId="0" applyNumberFormat="1" applyFont="1" applyFill="1" applyBorder="1" applyAlignment="1" applyProtection="1">
      <alignment vertical="center"/>
    </xf>
    <xf numFmtId="0" fontId="22" fillId="5" borderId="26" xfId="0" applyFont="1" applyFill="1" applyBorder="1" applyAlignment="1" applyProtection="1">
      <alignment vertical="center"/>
    </xf>
    <xf numFmtId="0" fontId="22" fillId="5" borderId="28" xfId="0" applyFont="1" applyFill="1" applyBorder="1" applyAlignment="1" applyProtection="1">
      <alignment vertical="center"/>
    </xf>
    <xf numFmtId="0" fontId="22" fillId="5" borderId="27" xfId="0" applyFont="1" applyFill="1" applyBorder="1" applyAlignment="1" applyProtection="1">
      <alignment vertical="center"/>
    </xf>
    <xf numFmtId="37" fontId="22" fillId="5" borderId="5" xfId="0" applyNumberFormat="1" applyFont="1" applyFill="1" applyBorder="1" applyAlignment="1" applyProtection="1">
      <alignment vertical="center"/>
    </xf>
    <xf numFmtId="37" fontId="25" fillId="5" borderId="26" xfId="0" applyNumberFormat="1" applyFont="1" applyFill="1" applyBorder="1" applyAlignment="1" applyProtection="1">
      <alignment vertical="center"/>
    </xf>
    <xf numFmtId="167" fontId="24" fillId="0" borderId="0" xfId="0" applyNumberFormat="1" applyFont="1" applyFill="1" applyBorder="1" applyAlignment="1">
      <alignment horizontal="right" vertical="center"/>
    </xf>
    <xf numFmtId="37" fontId="25" fillId="10" borderId="28" xfId="0" applyNumberFormat="1" applyFont="1" applyFill="1" applyBorder="1" applyAlignment="1" applyProtection="1">
      <alignment vertical="center"/>
    </xf>
    <xf numFmtId="37" fontId="22" fillId="5" borderId="28" xfId="0" applyNumberFormat="1" applyFont="1" applyFill="1" applyBorder="1" applyAlignment="1" applyProtection="1">
      <alignment vertical="center"/>
    </xf>
    <xf numFmtId="37" fontId="24" fillId="5" borderId="29" xfId="32" applyNumberFormat="1" applyFont="1" applyFill="1" applyBorder="1" applyAlignment="1" applyProtection="1">
      <alignment horizontal="left" vertical="center"/>
    </xf>
    <xf numFmtId="37" fontId="24" fillId="5" borderId="26" xfId="32" applyNumberFormat="1" applyFont="1" applyFill="1" applyBorder="1" applyAlignment="1" applyProtection="1">
      <alignment horizontal="left" vertical="center"/>
    </xf>
    <xf numFmtId="0" fontId="23" fillId="5" borderId="26" xfId="0" applyFont="1" applyFill="1" applyBorder="1" applyAlignment="1">
      <alignment vertical="center"/>
    </xf>
    <xf numFmtId="0" fontId="24" fillId="0" borderId="13" xfId="31" applyFont="1" applyFill="1" applyBorder="1"/>
    <xf numFmtId="167" fontId="24" fillId="0" borderId="13" xfId="31" applyNumberFormat="1" applyFont="1" applyFill="1" applyBorder="1" applyAlignment="1" applyProtection="1">
      <alignment horizontal="right" indent="1"/>
    </xf>
    <xf numFmtId="167" fontId="24" fillId="0" borderId="18" xfId="31" applyNumberFormat="1" applyFont="1" applyFill="1" applyBorder="1" applyAlignment="1" applyProtection="1">
      <alignment horizontal="right" indent="1"/>
    </xf>
    <xf numFmtId="167" fontId="23" fillId="0" borderId="13" xfId="31" applyNumberFormat="1" applyFont="1" applyFill="1" applyBorder="1" applyAlignment="1" applyProtection="1">
      <alignment horizontal="right" indent="1"/>
    </xf>
    <xf numFmtId="167" fontId="8" fillId="0" borderId="0" xfId="31" applyNumberFormat="1" applyFont="1" applyFill="1" applyBorder="1"/>
    <xf numFmtId="0" fontId="8" fillId="0" borderId="0" xfId="31" applyFont="1" applyFill="1" applyBorder="1"/>
    <xf numFmtId="0" fontId="24" fillId="0" borderId="0" xfId="0" applyFont="1" applyFill="1" applyBorder="1" applyAlignment="1">
      <alignment vertical="center"/>
    </xf>
    <xf numFmtId="167" fontId="24" fillId="0" borderId="23" xfId="0" applyNumberFormat="1" applyFont="1" applyFill="1" applyBorder="1" applyAlignment="1">
      <alignment horizontal="right" vertical="center"/>
    </xf>
    <xf numFmtId="167" fontId="24" fillId="0" borderId="5" xfId="0" applyNumberFormat="1" applyFont="1" applyFill="1" applyBorder="1" applyAlignment="1">
      <alignment horizontal="right" vertical="center"/>
    </xf>
    <xf numFmtId="167" fontId="23" fillId="0" borderId="23" xfId="0" applyNumberFormat="1" applyFont="1" applyFill="1" applyBorder="1" applyAlignment="1">
      <alignment horizontal="right" vertical="center"/>
    </xf>
    <xf numFmtId="167" fontId="24" fillId="0" borderId="6" xfId="0" applyNumberFormat="1" applyFont="1" applyFill="1" applyBorder="1" applyAlignment="1">
      <alignment horizontal="right" vertical="center"/>
    </xf>
    <xf numFmtId="167" fontId="25" fillId="0" borderId="13" xfId="37" applyNumberFormat="1" applyFont="1" applyFill="1" applyBorder="1" applyAlignment="1" applyProtection="1">
      <alignment horizontal="right" vertical="center"/>
    </xf>
    <xf numFmtId="166" fontId="24" fillId="0" borderId="13" xfId="37" applyFont="1" applyFill="1" applyBorder="1" applyAlignment="1">
      <alignment vertical="center"/>
    </xf>
    <xf numFmtId="167" fontId="22" fillId="0" borderId="13" xfId="37" applyNumberFormat="1" applyFont="1" applyFill="1" applyBorder="1" applyAlignment="1" applyProtection="1">
      <alignment horizontal="right" vertical="center"/>
    </xf>
    <xf numFmtId="167" fontId="24" fillId="0" borderId="13" xfId="37" applyNumberFormat="1" applyFont="1" applyFill="1" applyBorder="1" applyAlignment="1">
      <alignment horizontal="right" vertical="center"/>
    </xf>
    <xf numFmtId="167" fontId="23" fillId="0" borderId="20" xfId="37" applyNumberFormat="1" applyFont="1" applyFill="1" applyBorder="1" applyAlignment="1" applyProtection="1">
      <alignment horizontal="right" vertical="center"/>
    </xf>
    <xf numFmtId="167" fontId="24" fillId="0" borderId="13" xfId="0" applyNumberFormat="1" applyFont="1" applyFill="1" applyBorder="1" applyAlignment="1">
      <alignment horizontal="right" vertical="center"/>
    </xf>
    <xf numFmtId="3" fontId="25" fillId="0" borderId="13" xfId="37" applyNumberFormat="1" applyFont="1" applyFill="1" applyBorder="1" applyAlignment="1" applyProtection="1">
      <alignment horizontal="right" vertical="center"/>
    </xf>
    <xf numFmtId="3" fontId="24" fillId="0" borderId="13" xfId="36" applyNumberFormat="1" applyFont="1" applyFill="1" applyBorder="1" applyAlignment="1">
      <alignment horizontal="right" vertical="center"/>
    </xf>
    <xf numFmtId="2" fontId="23" fillId="0" borderId="13" xfId="0" applyNumberFormat="1" applyFont="1" applyFill="1" applyBorder="1" applyAlignment="1">
      <alignment horizontal="right" vertical="center"/>
    </xf>
    <xf numFmtId="167" fontId="25" fillId="8" borderId="20" xfId="37" applyNumberFormat="1" applyFont="1" applyFill="1" applyBorder="1" applyAlignment="1" applyProtection="1">
      <alignment horizontal="right" vertical="center"/>
    </xf>
    <xf numFmtId="167" fontId="24" fillId="8" borderId="13" xfId="37" applyNumberFormat="1" applyFont="1" applyFill="1" applyBorder="1" applyAlignment="1" applyProtection="1">
      <alignment horizontal="right" vertical="center"/>
    </xf>
    <xf numFmtId="0" fontId="24" fillId="0" borderId="13" xfId="30" applyFont="1" applyFill="1" applyBorder="1"/>
    <xf numFmtId="0" fontId="24" fillId="0" borderId="13" xfId="30" applyFont="1" applyFill="1" applyBorder="1" applyAlignment="1">
      <alignment horizontal="right" indent="1"/>
    </xf>
    <xf numFmtId="15" fontId="23" fillId="0" borderId="13" xfId="30" quotePrefix="1" applyNumberFormat="1" applyFont="1" applyFill="1" applyBorder="1" applyAlignment="1">
      <alignment horizontal="right" indent="1"/>
    </xf>
    <xf numFmtId="37" fontId="24" fillId="9" borderId="19" xfId="39" applyNumberFormat="1" applyFont="1" applyFill="1" applyBorder="1" applyAlignment="1" applyProtection="1">
      <alignment horizontal="center"/>
    </xf>
    <xf numFmtId="165" fontId="24" fillId="5" borderId="13" xfId="30" applyNumberFormat="1" applyFont="1" applyFill="1" applyBorder="1" applyAlignment="1">
      <alignment horizontal="right" indent="1"/>
    </xf>
    <xf numFmtId="165" fontId="24" fillId="8" borderId="13" xfId="30" applyNumberFormat="1" applyFont="1" applyFill="1" applyBorder="1" applyAlignment="1">
      <alignment horizontal="right" indent="1"/>
    </xf>
    <xf numFmtId="165" fontId="24" fillId="0" borderId="13" xfId="30" applyNumberFormat="1" applyFont="1" applyFill="1" applyBorder="1" applyAlignment="1">
      <alignment horizontal="right" indent="1"/>
    </xf>
    <xf numFmtId="185" fontId="24" fillId="0" borderId="0" xfId="0" applyNumberFormat="1" applyFont="1" applyFill="1" applyBorder="1" applyAlignment="1">
      <alignment horizontal="right" vertical="center"/>
    </xf>
    <xf numFmtId="185" fontId="24" fillId="8" borderId="0" xfId="0" applyNumberFormat="1" applyFont="1" applyFill="1" applyBorder="1" applyAlignment="1">
      <alignment horizontal="right" vertical="center"/>
    </xf>
    <xf numFmtId="185" fontId="24" fillId="5" borderId="0" xfId="0" applyNumberFormat="1" applyFont="1" applyFill="1" applyBorder="1" applyAlignment="1">
      <alignment horizontal="right" vertical="center"/>
    </xf>
    <xf numFmtId="186" fontId="23" fillId="8" borderId="13" xfId="587" applyNumberFormat="1" applyFont="1" applyFill="1" applyBorder="1" applyAlignment="1">
      <alignment horizontal="right" indent="1"/>
    </xf>
    <xf numFmtId="0" fontId="23" fillId="0" borderId="25" xfId="54" applyFont="1" applyFill="1" applyBorder="1"/>
    <xf numFmtId="0" fontId="26" fillId="0" borderId="0" xfId="54" applyFont="1" applyFill="1" applyBorder="1"/>
    <xf numFmtId="37" fontId="24" fillId="5" borderId="0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9" fontId="24" fillId="8" borderId="0" xfId="49" applyFont="1" applyFill="1" applyBorder="1" applyAlignment="1">
      <alignment horizontal="right" vertical="center"/>
    </xf>
    <xf numFmtId="167" fontId="0" fillId="4" borderId="0" xfId="0" applyNumberFormat="1" applyFill="1" applyAlignment="1">
      <alignment vertical="center"/>
    </xf>
    <xf numFmtId="167" fontId="8" fillId="5" borderId="0" xfId="31" applyNumberFormat="1" applyFont="1" applyFill="1" applyBorder="1"/>
    <xf numFmtId="3" fontId="27" fillId="0" borderId="70" xfId="0" applyNumberFormat="1" applyFont="1" applyBorder="1" applyAlignment="1">
      <alignment horizontal="right" wrapText="1"/>
    </xf>
    <xf numFmtId="37" fontId="27" fillId="9" borderId="13" xfId="39" applyNumberFormat="1" applyFont="1" applyFill="1" applyBorder="1" applyAlignment="1" applyProtection="1">
      <alignment horizontal="center" vertical="center"/>
    </xf>
    <xf numFmtId="37" fontId="23" fillId="9" borderId="71" xfId="39" applyNumberFormat="1" applyFont="1" applyFill="1" applyBorder="1" applyAlignment="1" applyProtection="1">
      <alignment horizontal="center" vertical="center"/>
    </xf>
    <xf numFmtId="37" fontId="23" fillId="9" borderId="25" xfId="39" applyNumberFormat="1" applyFont="1" applyFill="1" applyBorder="1" applyAlignment="1" applyProtection="1">
      <alignment horizontal="center" vertical="center"/>
    </xf>
    <xf numFmtId="165" fontId="8" fillId="5" borderId="0" xfId="49" applyNumberFormat="1" applyFont="1" applyFill="1" applyBorder="1"/>
    <xf numFmtId="0" fontId="28" fillId="0" borderId="13" xfId="30" applyFont="1" applyFill="1" applyBorder="1" applyAlignment="1">
      <alignment horizontal="right" indent="1"/>
    </xf>
    <xf numFmtId="1" fontId="28" fillId="0" borderId="13" xfId="30" applyNumberFormat="1" applyFont="1" applyFill="1" applyBorder="1" applyAlignment="1">
      <alignment horizontal="right" indent="1"/>
    </xf>
    <xf numFmtId="168" fontId="4" fillId="5" borderId="0" xfId="0" applyNumberFormat="1" applyFont="1" applyFill="1"/>
    <xf numFmtId="165" fontId="24" fillId="8" borderId="0" xfId="49" applyNumberFormat="1" applyFont="1" applyFill="1" applyBorder="1" applyAlignment="1">
      <alignment horizontal="right" vertical="center"/>
    </xf>
    <xf numFmtId="204" fontId="23" fillId="8" borderId="23" xfId="0" applyNumberFormat="1" applyFont="1" applyFill="1" applyBorder="1" applyAlignment="1">
      <alignment horizontal="right" vertical="center"/>
    </xf>
    <xf numFmtId="204" fontId="24" fillId="8" borderId="0" xfId="0" applyNumberFormat="1" applyFont="1" applyFill="1" applyBorder="1" applyAlignment="1">
      <alignment horizontal="right" vertical="center"/>
    </xf>
    <xf numFmtId="0" fontId="24" fillId="0" borderId="0" xfId="32" applyFont="1" applyFill="1" applyBorder="1" applyAlignment="1">
      <alignment vertical="center"/>
    </xf>
    <xf numFmtId="37" fontId="24" fillId="0" borderId="0" xfId="32" applyNumberFormat="1" applyFont="1" applyFill="1" applyBorder="1" applyAlignment="1" applyProtection="1">
      <alignment horizontal="left" vertical="center"/>
    </xf>
    <xf numFmtId="165" fontId="24" fillId="0" borderId="0" xfId="49" applyNumberFormat="1" applyFont="1" applyFill="1" applyBorder="1" applyAlignment="1">
      <alignment horizontal="right" vertical="center"/>
    </xf>
    <xf numFmtId="37" fontId="22" fillId="0" borderId="0" xfId="0" applyNumberFormat="1" applyFont="1" applyFill="1" applyBorder="1" applyAlignment="1" applyProtection="1">
      <alignment vertical="center"/>
    </xf>
    <xf numFmtId="37" fontId="22" fillId="0" borderId="5" xfId="0" applyNumberFormat="1" applyFont="1" applyFill="1" applyBorder="1" applyAlignment="1" applyProtection="1">
      <alignment vertical="center"/>
    </xf>
    <xf numFmtId="37" fontId="25" fillId="0" borderId="0" xfId="0" applyNumberFormat="1" applyFont="1" applyFill="1" applyBorder="1" applyAlignment="1" applyProtection="1">
      <alignment vertical="center"/>
    </xf>
    <xf numFmtId="37" fontId="22" fillId="0" borderId="26" xfId="0" applyNumberFormat="1" applyFont="1" applyFill="1" applyBorder="1" applyAlignment="1" applyProtection="1">
      <alignment vertical="center"/>
    </xf>
    <xf numFmtId="37" fontId="25" fillId="0" borderId="26" xfId="0" applyNumberFormat="1" applyFont="1" applyFill="1" applyBorder="1" applyAlignment="1" applyProtection="1">
      <alignment vertical="center"/>
    </xf>
    <xf numFmtId="0" fontId="24" fillId="0" borderId="26" xfId="32" applyFont="1" applyFill="1" applyBorder="1" applyAlignment="1">
      <alignment vertical="center"/>
    </xf>
    <xf numFmtId="37" fontId="23" fillId="0" borderId="0" xfId="32" applyNumberFormat="1" applyFont="1" applyFill="1" applyBorder="1" applyAlignment="1" applyProtection="1">
      <alignment horizontal="left" vertical="center"/>
    </xf>
    <xf numFmtId="0" fontId="23" fillId="0" borderId="26" xfId="32" applyFont="1" applyFill="1" applyBorder="1" applyAlignment="1" applyProtection="1">
      <alignment horizontal="left" vertical="center"/>
    </xf>
    <xf numFmtId="0" fontId="23" fillId="10" borderId="26" xfId="32" applyFont="1" applyFill="1" applyBorder="1" applyAlignment="1" applyProtection="1">
      <alignment horizontal="left" vertical="center"/>
    </xf>
    <xf numFmtId="37" fontId="23" fillId="10" borderId="0" xfId="0" applyNumberFormat="1" applyFont="1" applyFill="1" applyBorder="1" applyAlignment="1" applyProtection="1">
      <alignment vertical="center"/>
    </xf>
    <xf numFmtId="37" fontId="22" fillId="0" borderId="27" xfId="0" applyNumberFormat="1" applyFont="1" applyFill="1" applyBorder="1" applyAlignment="1" applyProtection="1">
      <alignment vertical="center"/>
    </xf>
    <xf numFmtId="0" fontId="24" fillId="0" borderId="5" xfId="0" applyFont="1" applyFill="1" applyBorder="1" applyAlignment="1">
      <alignment vertical="center"/>
    </xf>
    <xf numFmtId="37" fontId="23" fillId="8" borderId="28" xfId="35" applyNumberFormat="1" applyFont="1" applyFill="1" applyBorder="1" applyAlignment="1" applyProtection="1">
      <alignment horizontal="left" vertical="center"/>
    </xf>
    <xf numFmtId="0" fontId="24" fillId="8" borderId="23" xfId="32" applyFont="1" applyFill="1" applyBorder="1" applyAlignment="1">
      <alignment vertical="center"/>
    </xf>
    <xf numFmtId="166" fontId="23" fillId="9" borderId="72" xfId="39" applyNumberFormat="1" applyFont="1" applyFill="1" applyBorder="1" applyAlignment="1" applyProtection="1">
      <alignment horizontal="center" vertical="center"/>
    </xf>
    <xf numFmtId="166" fontId="23" fillId="9" borderId="73" xfId="39" applyNumberFormat="1" applyFont="1" applyFill="1" applyBorder="1" applyAlignment="1" applyProtection="1">
      <alignment horizontal="center" vertical="center"/>
    </xf>
    <xf numFmtId="37" fontId="23" fillId="9" borderId="74" xfId="39" applyNumberFormat="1" applyFont="1" applyFill="1" applyBorder="1" applyAlignment="1" applyProtection="1">
      <alignment horizontal="center" vertical="center"/>
    </xf>
    <xf numFmtId="37" fontId="27" fillId="8" borderId="74" xfId="38" applyNumberFormat="1" applyFont="1" applyFill="1" applyBorder="1" applyAlignment="1" applyProtection="1">
      <alignment horizontal="center" vertical="center"/>
    </xf>
    <xf numFmtId="37" fontId="24" fillId="9" borderId="75" xfId="39" applyNumberFormat="1" applyFont="1" applyFill="1" applyBorder="1" applyAlignment="1" applyProtection="1">
      <alignment horizontal="center" vertical="center"/>
    </xf>
    <xf numFmtId="0" fontId="24" fillId="8" borderId="76" xfId="0" applyFont="1" applyFill="1" applyBorder="1" applyAlignment="1">
      <alignment vertical="center"/>
    </xf>
    <xf numFmtId="164" fontId="22" fillId="8" borderId="76" xfId="53" applyNumberFormat="1" applyFont="1" applyFill="1" applyBorder="1" applyProtection="1"/>
    <xf numFmtId="167" fontId="24" fillId="8" borderId="77" xfId="0" applyNumberFormat="1" applyFont="1" applyFill="1" applyBorder="1" applyAlignment="1">
      <alignment horizontal="right" vertical="center"/>
    </xf>
    <xf numFmtId="167" fontId="23" fillId="10" borderId="76" xfId="0" applyNumberFormat="1" applyFont="1" applyFill="1" applyBorder="1" applyAlignment="1">
      <alignment horizontal="right" vertical="center"/>
    </xf>
    <xf numFmtId="167" fontId="24" fillId="8" borderId="76" xfId="0" applyNumberFormat="1" applyFont="1" applyFill="1" applyBorder="1" applyAlignment="1">
      <alignment horizontal="right" vertical="center"/>
    </xf>
    <xf numFmtId="167" fontId="24" fillId="8" borderId="78" xfId="0" applyNumberFormat="1" applyFont="1" applyFill="1" applyBorder="1" applyAlignment="1">
      <alignment horizontal="right" vertical="center"/>
    </xf>
    <xf numFmtId="0" fontId="24" fillId="10" borderId="26" xfId="0" applyFont="1" applyFill="1" applyBorder="1" applyAlignment="1">
      <alignment vertical="center"/>
    </xf>
    <xf numFmtId="167" fontId="23" fillId="10" borderId="77" xfId="0" applyNumberFormat="1" applyFont="1" applyFill="1" applyBorder="1" applyAlignment="1">
      <alignment horizontal="right" vertical="center"/>
    </xf>
    <xf numFmtId="165" fontId="24" fillId="8" borderId="76" xfId="49" applyNumberFormat="1" applyFont="1" applyFill="1" applyBorder="1" applyAlignment="1">
      <alignment horizontal="right" vertical="center"/>
    </xf>
    <xf numFmtId="167" fontId="23" fillId="8" borderId="77" xfId="0" applyNumberFormat="1" applyFont="1" applyFill="1" applyBorder="1" applyAlignment="1">
      <alignment horizontal="right" vertical="center"/>
    </xf>
    <xf numFmtId="167" fontId="23" fillId="8" borderId="76" xfId="0" applyNumberFormat="1" applyFont="1" applyFill="1" applyBorder="1" applyAlignment="1">
      <alignment horizontal="right" vertical="center"/>
    </xf>
    <xf numFmtId="167" fontId="24" fillId="8" borderId="79" xfId="0" applyNumberFormat="1" applyFont="1" applyFill="1" applyBorder="1" applyAlignment="1">
      <alignment horizontal="right" vertical="center"/>
    </xf>
    <xf numFmtId="185" fontId="24" fillId="8" borderId="76" xfId="0" applyNumberFormat="1" applyFont="1" applyFill="1" applyBorder="1" applyAlignment="1">
      <alignment horizontal="right" vertical="center"/>
    </xf>
    <xf numFmtId="37" fontId="22" fillId="5" borderId="27" xfId="37" applyNumberFormat="1" applyFont="1" applyFill="1" applyBorder="1" applyAlignment="1" applyProtection="1">
      <alignment vertical="center"/>
    </xf>
    <xf numFmtId="0" fontId="22" fillId="5" borderId="5" xfId="0" applyFont="1" applyFill="1" applyBorder="1" applyAlignment="1" applyProtection="1">
      <alignment vertical="center"/>
    </xf>
    <xf numFmtId="0" fontId="24" fillId="5" borderId="5" xfId="32" applyFont="1" applyFill="1" applyBorder="1" applyAlignment="1">
      <alignment vertical="center"/>
    </xf>
    <xf numFmtId="165" fontId="24" fillId="0" borderId="5" xfId="49" applyNumberFormat="1" applyFont="1" applyFill="1" applyBorder="1" applyAlignment="1">
      <alignment horizontal="right" vertical="center"/>
    </xf>
    <xf numFmtId="165" fontId="24" fillId="8" borderId="5" xfId="49" applyNumberFormat="1" applyFont="1" applyFill="1" applyBorder="1" applyAlignment="1">
      <alignment horizontal="right" vertical="center"/>
    </xf>
    <xf numFmtId="165" fontId="24" fillId="8" borderId="78" xfId="49" applyNumberFormat="1" applyFont="1" applyFill="1" applyBorder="1" applyAlignment="1">
      <alignment horizontal="right" vertical="center"/>
    </xf>
    <xf numFmtId="37" fontId="27" fillId="8" borderId="25" xfId="38" applyNumberFormat="1" applyFont="1" applyFill="1" applyBorder="1" applyAlignment="1" applyProtection="1">
      <alignment horizontal="center" vertical="center"/>
    </xf>
    <xf numFmtId="37" fontId="24" fillId="9" borderId="80" xfId="39" applyNumberFormat="1" applyFont="1" applyFill="1" applyBorder="1" applyAlignment="1" applyProtection="1">
      <alignment horizontal="center" vertical="center"/>
    </xf>
    <xf numFmtId="166" fontId="25" fillId="8" borderId="28" xfId="39" applyFont="1" applyFill="1" applyBorder="1" applyProtection="1"/>
    <xf numFmtId="166" fontId="22" fillId="8" borderId="23" xfId="39" applyFont="1" applyFill="1" applyBorder="1" applyAlignment="1" applyProtection="1">
      <alignment horizontal="center"/>
    </xf>
    <xf numFmtId="166" fontId="23" fillId="9" borderId="72" xfId="39" applyNumberFormat="1" applyFont="1" applyFill="1" applyBorder="1" applyAlignment="1" applyProtection="1">
      <alignment horizontal="center"/>
    </xf>
    <xf numFmtId="166" fontId="23" fillId="9" borderId="73" xfId="39" applyNumberFormat="1" applyFont="1" applyFill="1" applyBorder="1" applyAlignment="1" applyProtection="1">
      <alignment horizontal="center"/>
    </xf>
    <xf numFmtId="166" fontId="25" fillId="8" borderId="26" xfId="39" applyFont="1" applyFill="1" applyBorder="1" applyAlignment="1" applyProtection="1">
      <alignment horizontal="left"/>
    </xf>
    <xf numFmtId="37" fontId="23" fillId="9" borderId="74" xfId="39" applyNumberFormat="1" applyFont="1" applyFill="1" applyBorder="1" applyAlignment="1" applyProtection="1">
      <alignment horizontal="center"/>
    </xf>
    <xf numFmtId="166" fontId="22" fillId="8" borderId="27" xfId="39" applyFont="1" applyFill="1" applyBorder="1" applyProtection="1"/>
    <xf numFmtId="166" fontId="25" fillId="8" borderId="5" xfId="39" applyFont="1" applyFill="1" applyBorder="1" applyProtection="1"/>
    <xf numFmtId="37" fontId="24" fillId="9" borderId="75" xfId="39" applyNumberFormat="1" applyFont="1" applyFill="1" applyBorder="1" applyAlignment="1" applyProtection="1">
      <alignment horizontal="center"/>
    </xf>
    <xf numFmtId="0" fontId="22" fillId="7" borderId="26" xfId="33" applyFont="1" applyFill="1" applyBorder="1" applyProtection="1"/>
    <xf numFmtId="37" fontId="24" fillId="9" borderId="74" xfId="33" applyNumberFormat="1" applyFont="1" applyFill="1" applyBorder="1" applyAlignment="1" applyProtection="1">
      <alignment horizontal="right"/>
    </xf>
    <xf numFmtId="37" fontId="23" fillId="5" borderId="26" xfId="33" applyNumberFormat="1" applyFont="1" applyFill="1" applyBorder="1" applyProtection="1"/>
    <xf numFmtId="37" fontId="24" fillId="8" borderId="74" xfId="33" applyNumberFormat="1" applyFont="1" applyFill="1" applyBorder="1" applyProtection="1"/>
    <xf numFmtId="37" fontId="24" fillId="5" borderId="26" xfId="33" applyNumberFormat="1" applyFont="1" applyFill="1" applyBorder="1" applyProtection="1"/>
    <xf numFmtId="37" fontId="24" fillId="8" borderId="74" xfId="33" applyNumberFormat="1" applyFont="1" applyFill="1" applyBorder="1" applyAlignment="1" applyProtection="1">
      <alignment horizontal="center"/>
    </xf>
    <xf numFmtId="37" fontId="24" fillId="5" borderId="27" xfId="33" applyNumberFormat="1" applyFont="1" applyFill="1" applyBorder="1" applyProtection="1"/>
    <xf numFmtId="167" fontId="24" fillId="5" borderId="19" xfId="33" applyNumberFormat="1" applyFont="1" applyFill="1" applyBorder="1" applyAlignment="1" applyProtection="1">
      <alignment horizontal="right" indent="1"/>
    </xf>
    <xf numFmtId="167" fontId="24" fillId="8" borderId="19" xfId="33" applyNumberFormat="1" applyFont="1" applyFill="1" applyBorder="1" applyAlignment="1" applyProtection="1">
      <alignment horizontal="right" indent="1"/>
    </xf>
    <xf numFmtId="167" fontId="24" fillId="8" borderId="75" xfId="33" applyNumberFormat="1" applyFont="1" applyFill="1" applyBorder="1" applyAlignment="1" applyProtection="1">
      <alignment horizontal="right" indent="1"/>
    </xf>
    <xf numFmtId="37" fontId="24" fillId="10" borderId="26" xfId="33" applyNumberFormat="1" applyFont="1" applyFill="1" applyBorder="1" applyProtection="1"/>
    <xf numFmtId="167" fontId="24" fillId="8" borderId="74" xfId="33" applyNumberFormat="1" applyFont="1" applyFill="1" applyBorder="1" applyAlignment="1" applyProtection="1">
      <alignment horizontal="right" indent="1"/>
    </xf>
    <xf numFmtId="0" fontId="24" fillId="8" borderId="74" xfId="33" applyFont="1" applyFill="1" applyBorder="1" applyAlignment="1">
      <alignment horizontal="right" indent="1"/>
    </xf>
    <xf numFmtId="37" fontId="23" fillId="10" borderId="81" xfId="33" applyNumberFormat="1" applyFont="1" applyFill="1" applyBorder="1" applyProtection="1"/>
    <xf numFmtId="0" fontId="24" fillId="10" borderId="26" xfId="33" applyFont="1" applyFill="1" applyBorder="1"/>
    <xf numFmtId="0" fontId="24" fillId="5" borderId="26" xfId="33" applyFont="1" applyFill="1" applyBorder="1"/>
    <xf numFmtId="37" fontId="23" fillId="10" borderId="26" xfId="33" applyNumberFormat="1" applyFont="1" applyFill="1" applyBorder="1" applyProtection="1"/>
    <xf numFmtId="167" fontId="23" fillId="10" borderId="74" xfId="33" applyNumberFormat="1" applyFont="1" applyFill="1" applyBorder="1" applyAlignment="1" applyProtection="1">
      <alignment horizontal="right" indent="1"/>
    </xf>
    <xf numFmtId="167" fontId="23" fillId="10" borderId="82" xfId="33" applyNumberFormat="1" applyFont="1" applyFill="1" applyBorder="1" applyAlignment="1" applyProtection="1">
      <alignment horizontal="right" indent="1"/>
    </xf>
    <xf numFmtId="37" fontId="23" fillId="10" borderId="27" xfId="33" applyNumberFormat="1" applyFont="1" applyFill="1" applyBorder="1" applyProtection="1"/>
    <xf numFmtId="37" fontId="23" fillId="10" borderId="5" xfId="33" applyNumberFormat="1" applyFont="1" applyFill="1" applyBorder="1" applyProtection="1"/>
    <xf numFmtId="165" fontId="23" fillId="10" borderId="19" xfId="49" applyNumberFormat="1" applyFont="1" applyFill="1" applyBorder="1" applyAlignment="1" applyProtection="1">
      <alignment horizontal="right" indent="1"/>
    </xf>
    <xf numFmtId="165" fontId="23" fillId="10" borderId="75" xfId="49" applyNumberFormat="1" applyFont="1" applyFill="1" applyBorder="1" applyAlignment="1" applyProtection="1">
      <alignment horizontal="right" indent="1"/>
    </xf>
    <xf numFmtId="167" fontId="24" fillId="8" borderId="74" xfId="33" applyNumberFormat="1" applyFont="1" applyFill="1" applyBorder="1" applyAlignment="1">
      <alignment horizontal="right" indent="1"/>
    </xf>
    <xf numFmtId="37" fontId="23" fillId="8" borderId="28" xfId="35" applyNumberFormat="1" applyFont="1" applyFill="1" applyBorder="1" applyAlignment="1" applyProtection="1">
      <alignment horizontal="left"/>
    </xf>
    <xf numFmtId="37" fontId="24" fillId="8" borderId="23" xfId="35" applyNumberFormat="1" applyFont="1" applyFill="1" applyBorder="1" applyAlignment="1" applyProtection="1">
      <alignment horizontal="left"/>
    </xf>
    <xf numFmtId="37" fontId="23" fillId="8" borderId="26" xfId="35" applyNumberFormat="1" applyFont="1" applyFill="1" applyBorder="1" applyAlignment="1" applyProtection="1">
      <alignment horizontal="left"/>
    </xf>
    <xf numFmtId="37" fontId="24" fillId="8" borderId="27" xfId="35" applyNumberFormat="1" applyFont="1" applyFill="1" applyBorder="1" applyAlignment="1" applyProtection="1">
      <alignment horizontal="left"/>
    </xf>
    <xf numFmtId="0" fontId="24" fillId="5" borderId="26" xfId="31" applyFont="1" applyFill="1" applyBorder="1"/>
    <xf numFmtId="0" fontId="24" fillId="8" borderId="74" xfId="31" applyFont="1" applyFill="1" applyBorder="1"/>
    <xf numFmtId="0" fontId="23" fillId="5" borderId="26" xfId="31" applyFont="1" applyFill="1" applyBorder="1"/>
    <xf numFmtId="167" fontId="24" fillId="8" borderId="74" xfId="31" applyNumberFormat="1" applyFont="1" applyFill="1" applyBorder="1" applyAlignment="1" applyProtection="1">
      <alignment horizontal="right" indent="1"/>
    </xf>
    <xf numFmtId="0" fontId="24" fillId="5" borderId="83" xfId="31" applyFont="1" applyFill="1" applyBorder="1"/>
    <xf numFmtId="167" fontId="24" fillId="8" borderId="84" xfId="31" applyNumberFormat="1" applyFont="1" applyFill="1" applyBorder="1" applyAlignment="1" applyProtection="1">
      <alignment horizontal="right" indent="1"/>
    </xf>
    <xf numFmtId="0" fontId="24" fillId="10" borderId="26" xfId="31" applyFont="1" applyFill="1" applyBorder="1"/>
    <xf numFmtId="167" fontId="23" fillId="10" borderId="74" xfId="31" applyNumberFormat="1" applyFont="1" applyFill="1" applyBorder="1" applyAlignment="1" applyProtection="1">
      <alignment horizontal="right" indent="1"/>
    </xf>
    <xf numFmtId="167" fontId="23" fillId="8" borderId="74" xfId="31" applyNumberFormat="1" applyFont="1" applyFill="1" applyBorder="1" applyAlignment="1" applyProtection="1">
      <alignment horizontal="right" indent="1"/>
    </xf>
    <xf numFmtId="0" fontId="24" fillId="10" borderId="30" xfId="31" applyFont="1" applyFill="1" applyBorder="1"/>
    <xf numFmtId="167" fontId="23" fillId="10" borderId="85" xfId="31" applyNumberFormat="1" applyFont="1" applyFill="1" applyBorder="1" applyAlignment="1" applyProtection="1">
      <alignment horizontal="right" indent="1"/>
    </xf>
    <xf numFmtId="0" fontId="3" fillId="0" borderId="0" xfId="33" applyFont="1" applyFill="1" applyBorder="1"/>
    <xf numFmtId="0" fontId="3" fillId="4" borderId="76" xfId="33" applyFont="1" applyFill="1" applyBorder="1"/>
    <xf numFmtId="0" fontId="24" fillId="5" borderId="27" xfId="30" applyFont="1" applyFill="1" applyBorder="1"/>
    <xf numFmtId="0" fontId="24" fillId="5" borderId="5" xfId="31" applyFont="1" applyFill="1" applyBorder="1"/>
    <xf numFmtId="0" fontId="34" fillId="5" borderId="5" xfId="31" applyFont="1" applyFill="1" applyBorder="1"/>
    <xf numFmtId="167" fontId="8" fillId="4" borderId="5" xfId="31" applyNumberFormat="1" applyFont="1" applyFill="1" applyBorder="1"/>
    <xf numFmtId="0" fontId="8" fillId="0" borderId="5" xfId="31" applyFont="1" applyFill="1" applyBorder="1"/>
    <xf numFmtId="167" fontId="8" fillId="0" borderId="5" xfId="31" applyNumberFormat="1" applyFont="1" applyFill="1" applyBorder="1"/>
    <xf numFmtId="0" fontId="8" fillId="4" borderId="78" xfId="31" applyFont="1" applyFill="1" applyBorder="1"/>
    <xf numFmtId="49" fontId="23" fillId="9" borderId="74" xfId="39" applyNumberFormat="1" applyFont="1" applyFill="1" applyBorder="1" applyAlignment="1" applyProtection="1">
      <alignment horizontal="center"/>
    </xf>
    <xf numFmtId="37" fontId="24" fillId="9" borderId="74" xfId="39" applyNumberFormat="1" applyFont="1" applyFill="1" applyBorder="1" applyAlignment="1" applyProtection="1">
      <alignment horizontal="center"/>
    </xf>
    <xf numFmtId="0" fontId="34" fillId="0" borderId="5" xfId="31" applyFont="1" applyFill="1" applyBorder="1"/>
    <xf numFmtId="0" fontId="8" fillId="4" borderId="5" xfId="31" applyFont="1" applyFill="1" applyBorder="1"/>
    <xf numFmtId="0" fontId="26" fillId="5" borderId="0" xfId="30" applyFont="1" applyFill="1" applyBorder="1" applyAlignment="1">
      <alignment vertical="center"/>
    </xf>
    <xf numFmtId="0" fontId="24" fillId="8" borderId="23" xfId="0" applyFont="1" applyFill="1" applyBorder="1" applyAlignment="1">
      <alignment vertical="center"/>
    </xf>
    <xf numFmtId="0" fontId="23" fillId="11" borderId="23" xfId="36" applyFont="1" applyFill="1" applyBorder="1" applyAlignment="1">
      <alignment vertical="center"/>
    </xf>
    <xf numFmtId="0" fontId="23" fillId="8" borderId="26" xfId="36" applyFont="1" applyFill="1" applyBorder="1" applyAlignment="1" applyProtection="1">
      <alignment horizontal="left" vertical="center"/>
    </xf>
    <xf numFmtId="0" fontId="24" fillId="11" borderId="27" xfId="38" applyFont="1" applyFill="1" applyBorder="1" applyAlignment="1">
      <alignment vertical="center"/>
    </xf>
    <xf numFmtId="0" fontId="24" fillId="8" borderId="5" xfId="0" applyFont="1" applyFill="1" applyBorder="1" applyAlignment="1">
      <alignment vertical="center"/>
    </xf>
    <xf numFmtId="0" fontId="24" fillId="11" borderId="5" xfId="36" applyFont="1" applyFill="1" applyBorder="1" applyAlignment="1">
      <alignment vertical="center"/>
    </xf>
    <xf numFmtId="0" fontId="24" fillId="5" borderId="26" xfId="0" applyFont="1" applyFill="1" applyBorder="1" applyAlignment="1">
      <alignment vertical="center"/>
    </xf>
    <xf numFmtId="166" fontId="24" fillId="8" borderId="74" xfId="37" applyFont="1" applyFill="1" applyBorder="1" applyAlignment="1">
      <alignment vertical="center"/>
    </xf>
    <xf numFmtId="0" fontId="30" fillId="5" borderId="26" xfId="0" applyNumberFormat="1" applyFont="1" applyFill="1" applyBorder="1" applyAlignment="1">
      <alignment vertical="center"/>
    </xf>
    <xf numFmtId="167" fontId="25" fillId="8" borderId="74" xfId="37" applyNumberFormat="1" applyFont="1" applyFill="1" applyBorder="1" applyAlignment="1" applyProtection="1">
      <alignment horizontal="right" vertical="center"/>
    </xf>
    <xf numFmtId="0" fontId="23" fillId="5" borderId="26" xfId="0" applyNumberFormat="1" applyFont="1" applyFill="1" applyBorder="1" applyAlignment="1">
      <alignment vertical="center"/>
    </xf>
    <xf numFmtId="0" fontId="24" fillId="5" borderId="26" xfId="0" applyFont="1" applyFill="1" applyBorder="1" applyAlignment="1">
      <alignment vertical="center" wrapText="1"/>
    </xf>
    <xf numFmtId="167" fontId="22" fillId="8" borderId="74" xfId="37" applyNumberFormat="1" applyFont="1" applyFill="1" applyBorder="1" applyAlignment="1" applyProtection="1">
      <alignment horizontal="right" vertical="center"/>
    </xf>
    <xf numFmtId="167" fontId="24" fillId="8" borderId="74" xfId="37" applyNumberFormat="1" applyFont="1" applyFill="1" applyBorder="1" applyAlignment="1">
      <alignment horizontal="right" vertical="center"/>
    </xf>
    <xf numFmtId="0" fontId="23" fillId="10" borderId="26" xfId="0" applyNumberFormat="1" applyFont="1" applyFill="1" applyBorder="1" applyAlignment="1">
      <alignment vertical="center"/>
    </xf>
    <xf numFmtId="167" fontId="25" fillId="10" borderId="74" xfId="37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>
      <alignment vertical="center"/>
    </xf>
    <xf numFmtId="0" fontId="24" fillId="5" borderId="26" xfId="36" applyFont="1" applyFill="1" applyBorder="1" applyAlignment="1">
      <alignment vertical="center"/>
    </xf>
    <xf numFmtId="166" fontId="24" fillId="5" borderId="26" xfId="37" applyFont="1" applyFill="1" applyBorder="1" applyAlignment="1">
      <alignment vertical="center"/>
    </xf>
    <xf numFmtId="0" fontId="23" fillId="5" borderId="26" xfId="36" applyFont="1" applyFill="1" applyBorder="1" applyAlignment="1">
      <alignment vertical="center"/>
    </xf>
    <xf numFmtId="0" fontId="23" fillId="5" borderId="86" xfId="0" applyNumberFormat="1" applyFont="1" applyFill="1" applyBorder="1" applyAlignment="1">
      <alignment vertical="center"/>
    </xf>
    <xf numFmtId="167" fontId="24" fillId="8" borderId="74" xfId="0" applyNumberFormat="1" applyFont="1" applyFill="1" applyBorder="1" applyAlignment="1">
      <alignment horizontal="right" vertical="center"/>
    </xf>
    <xf numFmtId="167" fontId="24" fillId="8" borderId="74" xfId="37" applyNumberFormat="1" applyFont="1" applyFill="1" applyBorder="1" applyAlignment="1" applyProtection="1">
      <alignment horizontal="right" vertical="center"/>
    </xf>
    <xf numFmtId="3" fontId="25" fillId="8" borderId="74" xfId="37" applyNumberFormat="1" applyFont="1" applyFill="1" applyBorder="1" applyAlignment="1" applyProtection="1">
      <alignment horizontal="right" vertical="center"/>
    </xf>
    <xf numFmtId="15" fontId="30" fillId="5" borderId="26" xfId="30" applyNumberFormat="1" applyFont="1" applyFill="1" applyBorder="1" applyAlignment="1">
      <alignment horizontal="left" vertical="center"/>
    </xf>
    <xf numFmtId="3" fontId="24" fillId="8" borderId="74" xfId="36" applyNumberFormat="1" applyFont="1" applyFill="1" applyBorder="1" applyAlignment="1">
      <alignment horizontal="right" vertical="center"/>
    </xf>
    <xf numFmtId="0" fontId="23" fillId="5" borderId="27" xfId="36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5" xfId="0" applyNumberFormat="1" applyFont="1" applyFill="1" applyBorder="1" applyAlignment="1">
      <alignment vertical="center"/>
    </xf>
    <xf numFmtId="2" fontId="23" fillId="8" borderId="74" xfId="0" applyNumberFormat="1" applyFont="1" applyFill="1" applyBorder="1" applyAlignment="1">
      <alignment horizontal="right" vertical="center"/>
    </xf>
    <xf numFmtId="2" fontId="23" fillId="5" borderId="19" xfId="0" applyNumberFormat="1" applyFont="1" applyFill="1" applyBorder="1" applyAlignment="1">
      <alignment horizontal="right" vertical="center"/>
    </xf>
    <xf numFmtId="2" fontId="23" fillId="0" borderId="19" xfId="0" applyNumberFormat="1" applyFont="1" applyFill="1" applyBorder="1" applyAlignment="1">
      <alignment horizontal="right" vertical="center"/>
    </xf>
    <xf numFmtId="2" fontId="23" fillId="8" borderId="19" xfId="0" applyNumberFormat="1" applyFont="1" applyFill="1" applyBorder="1" applyAlignment="1">
      <alignment horizontal="right" vertical="center"/>
    </xf>
    <xf numFmtId="2" fontId="23" fillId="8" borderId="75" xfId="0" applyNumberFormat="1" applyFont="1" applyFill="1" applyBorder="1" applyAlignment="1">
      <alignment horizontal="right" vertical="center"/>
    </xf>
    <xf numFmtId="166" fontId="23" fillId="9" borderId="88" xfId="39" applyNumberFormat="1" applyFont="1" applyFill="1" applyBorder="1" applyAlignment="1" applyProtection="1">
      <alignment horizontal="center" vertical="center"/>
    </xf>
    <xf numFmtId="166" fontId="23" fillId="9" borderId="89" xfId="39" applyNumberFormat="1" applyFont="1" applyFill="1" applyBorder="1" applyAlignment="1" applyProtection="1">
      <alignment horizontal="center" vertical="center"/>
    </xf>
    <xf numFmtId="37" fontId="27" fillId="8" borderId="71" xfId="38" applyNumberFormat="1" applyFont="1" applyFill="1" applyBorder="1" applyAlignment="1" applyProtection="1">
      <alignment horizontal="center" vertical="center"/>
    </xf>
    <xf numFmtId="37" fontId="24" fillId="9" borderId="90" xfId="39" applyNumberFormat="1" applyFont="1" applyFill="1" applyBorder="1" applyAlignment="1" applyProtection="1">
      <alignment horizontal="center" vertical="center"/>
    </xf>
    <xf numFmtId="167" fontId="25" fillId="8" borderId="87" xfId="37" applyNumberFormat="1" applyFont="1" applyFill="1" applyBorder="1" applyAlignment="1" applyProtection="1">
      <alignment horizontal="right" vertical="center"/>
    </xf>
    <xf numFmtId="164" fontId="0" fillId="4" borderId="0" xfId="0" applyNumberFormat="1" applyFill="1" applyAlignment="1">
      <alignment vertical="center"/>
    </xf>
    <xf numFmtId="165" fontId="0" fillId="5" borderId="0" xfId="49" applyNumberFormat="1" applyFont="1" applyFill="1"/>
    <xf numFmtId="0" fontId="20" fillId="0" borderId="0" xfId="32" applyFont="1" applyFill="1" applyBorder="1" applyAlignment="1">
      <alignment horizontal="left" vertical="center" wrapText="1"/>
    </xf>
    <xf numFmtId="0" fontId="24" fillId="5" borderId="0" xfId="33" applyNumberFormat="1" applyFont="1" applyFill="1" applyAlignment="1">
      <alignment wrapText="1"/>
    </xf>
  </cellXfs>
  <cellStyles count="1735">
    <cellStyle name=" 1" xfId="588"/>
    <cellStyle name=" Task]_x000d__x000a_TaskName=Scan At_x000d__x000a_TaskID=3_x000d__x000a_WorkstationName=SmarTone_x000d__x000a_LastExecuted=0_x000d__x000a_LastSt" xfId="589"/>
    <cellStyle name="%" xfId="1217"/>
    <cellStyle name="******************************************" xfId="590"/>
    <cellStyle name="****************************************** 2" xfId="591"/>
    <cellStyle name="_01 PL 2006 CM" xfId="592"/>
    <cellStyle name="_01 PL 2007 CM" xfId="593"/>
    <cellStyle name="_01 PL 2008 CM" xfId="594"/>
    <cellStyle name="_01 WS IP dial-up (64K) port CE 5-7 2006" xfId="1218"/>
    <cellStyle name="_02 WS IP LL (64K) port CE 5-7 2006" xfId="1219"/>
    <cellStyle name="_03 WS International peering CE 5-7 2006" xfId="1220"/>
    <cellStyle name="_04.12_BB szegmens bontás" xfId="595"/>
    <cellStyle name="_04.12_BB szegmens bontás_BB_demand_fp_3_lzs_2" xfId="596"/>
    <cellStyle name="_04.12_BB szegmens bontás_Másolat eredetijeHu macro data_fp" xfId="597"/>
    <cellStyle name="_05 WS ADSL CE 5-7 2006" xfId="1221"/>
    <cellStyle name="_0503_Stat_MobiMak2_final" xfId="598"/>
    <cellStyle name="_06 CATV poles-plan CE 5-7 2006" xfId="1222"/>
    <cellStyle name="_07 1 Ghz optical line BP2005 CE 3.9" xfId="1223"/>
    <cellStyle name="_07 1 Ghz optical line-plan CE 5-7 2006" xfId="1224"/>
    <cellStyle name="_070425_Strat modell_TD_v1" xfId="599"/>
    <cellStyle name="_070601_Mobile market_v2_2007" xfId="600"/>
    <cellStyle name="_070703_Strat modell_TD_v6" xfId="601"/>
    <cellStyle name="_08 1 Premium Rate TVT" xfId="1225"/>
    <cellStyle name="_09 PSTN network access service CE 5-7 2006" xfId="1226"/>
    <cellStyle name="_20070402 IPF2007 HU + 06 Actuals -_TMH view_v1 " xfId="602"/>
    <cellStyle name="_2008 FC 9_3 postpaid DFP RPC CBU_BBU 2012" xfId="603"/>
    <cellStyle name="_2008 FC 9_3 postpaid DFP RPC CBU_BBU 2012 REVENUE_BBU extract" xfId="604"/>
    <cellStyle name="_Adatszolgáltatás-Leányvállalatoknak-2006-ENGLISH" xfId="605"/>
    <cellStyle name="_BB_20091019_FC9p3_2010_es_budget" xfId="606"/>
    <cellStyle name="_BB_demand_fp_3_lzs_2" xfId="607"/>
    <cellStyle name="_Book2" xfId="1227"/>
    <cellStyle name="_CE 4.8 summary" xfId="1228"/>
    <cellStyle name="_Connection CE 3 9" xfId="1229"/>
    <cellStyle name="_Copy of Book1" xfId="1230"/>
    <cellStyle name="_CurrencySpace" xfId="608"/>
    <cellStyle name="_CurrencySpace 2" xfId="609"/>
    <cellStyle name="_Data CE 5-7 2006 - update v.12.05.2006" xfId="1231"/>
    <cellStyle name="_elbocsátási ktg-CT" xfId="610"/>
    <cellStyle name="_Előfizszám, naturáliák 2002-2004" xfId="611"/>
    <cellStyle name="_Estimations (MTcom-MTnet)" xfId="1232"/>
    <cellStyle name="_GS Equity Research Driver Comparison" xfId="612"/>
    <cellStyle name="_GS Equity Research Driver Comparison 2" xfId="613"/>
    <cellStyle name="_GS Model of VSTR" xfId="614"/>
    <cellStyle name="_GS Model of VSTR 2" xfId="615"/>
    <cellStyle name="_Győr 2001PPvarh1" xfId="616"/>
    <cellStyle name="_havi riport Terv 2002. Gy-M-T. 01-12 hó" xfId="617"/>
    <cellStyle name="_IDA,DialUp CE 5-7 2006" xfId="1233"/>
    <cellStyle name="_Internet CE 8.4 2006" xfId="1234"/>
    <cellStyle name="_Internet regresszio_Demand function by country_v3" xfId="618"/>
    <cellStyle name="_KCBC_BP_10 06 05_harmonized" xfId="1235"/>
    <cellStyle name="_LL   input za CE7_5_19.08" xfId="1236"/>
    <cellStyle name="_MakTel_Co_2002A_2003CEv5" xfId="1237"/>
    <cellStyle name="_Market model - setup Nostradamus DK v5" xfId="619"/>
    <cellStyle name="_Marketing Input 2-10" xfId="620"/>
    <cellStyle name="_MarketModell_Mobilerész_VD" xfId="621"/>
    <cellStyle name="_McKinsey light_update_v21.54(TMH final)" xfId="622"/>
    <cellStyle name="_mobile_Broadband ARPU" xfId="623"/>
    <cellStyle name="_mobile_Broadband ARPU_BB_demand_fp_3_lzs_2" xfId="624"/>
    <cellStyle name="_mobile_Broadband ARPU_Másolat eredetijeHu macro data_fp" xfId="625"/>
    <cellStyle name="_Mobimak2002A_2003CEv5" xfId="1238"/>
    <cellStyle name="_model CE 8.4" xfId="1239"/>
    <cellStyle name="_Model_TMNL_051129 base case_TMNLcheck_v1 4" xfId="626"/>
    <cellStyle name="_MTelGroup_NetEffects_2ndGSMop" xfId="1240"/>
    <cellStyle name="_összesítő-2007-1 hó" xfId="627"/>
    <cellStyle name="_Q4 várható eredmenyek" xfId="628"/>
    <cellStyle name="_Quick_0603" xfId="1"/>
    <cellStyle name="_Reality check" xfId="629"/>
    <cellStyle name="_Revenue model Budget 2008 v.1" xfId="1241"/>
    <cellStyle name="_Revenue model CE 5_7  v.9 26.05.2006" xfId="1242"/>
    <cellStyle name="_RIO CE 5-7 2006" xfId="1243"/>
    <cellStyle name="_Sheet1" xfId="630"/>
    <cellStyle name="_Sheet2" xfId="631"/>
    <cellStyle name="_T-Kábel_VoCaTV_v3-9" xfId="632"/>
    <cellStyle name="_ViDaNet_havi_jelentes_2006_12" xfId="633"/>
    <cellStyle name="_Voice CE 5-7 2006 - za prakjanje" xfId="1244"/>
    <cellStyle name="_VPN, MakPak End July" xfId="1245"/>
    <cellStyle name="_WSbevételek_2003-2006" xfId="634"/>
    <cellStyle name="=C:\WINNT\SYSTEM32\COMMAND.COM" xfId="635"/>
    <cellStyle name="=C:\WINNT\SYSTEM32\COMMAND.COM 2" xfId="636"/>
    <cellStyle name="=C:\WINNT35\SYSTEM32\COMMAND.COM" xfId="637"/>
    <cellStyle name="=C:\WINNT35\SYSTEM32\COMMAND.COM 2" xfId="638"/>
    <cellStyle name="0000" xfId="639"/>
    <cellStyle name="000000" xfId="640"/>
    <cellStyle name="20% - 1. jelölőszín 2" xfId="145"/>
    <cellStyle name="20% - 1. jelölőszín 3" xfId="641"/>
    <cellStyle name="20% - 2. jelölőszín 2" xfId="146"/>
    <cellStyle name="20% - 2. jelölőszín 3" xfId="642"/>
    <cellStyle name="20% - 3. jelölőszín 2" xfId="147"/>
    <cellStyle name="20% - 3. jelölőszín 3" xfId="643"/>
    <cellStyle name="20% - 4. jelölőszín 2" xfId="148"/>
    <cellStyle name="20% - 4. jelölőszín 3" xfId="644"/>
    <cellStyle name="20% - 5. jelölőszín 2" xfId="149"/>
    <cellStyle name="20% - 5. jelölőszín 3" xfId="645"/>
    <cellStyle name="20% - 6. jelölőszín 2" xfId="150"/>
    <cellStyle name="20% - 6. jelölőszín 3" xfId="646"/>
    <cellStyle name="20% - Accent1" xfId="60"/>
    <cellStyle name="20% - Accent1 2" xfId="647"/>
    <cellStyle name="20% - Accent1 2 2" xfId="1246"/>
    <cellStyle name="20% - Accent1 3" xfId="1247"/>
    <cellStyle name="20% - Accent1 4" xfId="1248"/>
    <cellStyle name="20% - Accent1 5" xfId="1249"/>
    <cellStyle name="20% - Accent1 6" xfId="1250"/>
    <cellStyle name="20% - Accent2" xfId="61"/>
    <cellStyle name="20% - Accent2 2" xfId="648"/>
    <cellStyle name="20% - Accent2 2 2" xfId="1251"/>
    <cellStyle name="20% - Accent2 3" xfId="1252"/>
    <cellStyle name="20% - Accent2 4" xfId="1253"/>
    <cellStyle name="20% - Accent2 5" xfId="1254"/>
    <cellStyle name="20% - Accent2 6" xfId="1255"/>
    <cellStyle name="20% - Accent3" xfId="62"/>
    <cellStyle name="20% - Accent3 2" xfId="649"/>
    <cellStyle name="20% - Accent3 2 2" xfId="1256"/>
    <cellStyle name="20% - Accent3 3" xfId="1257"/>
    <cellStyle name="20% - Accent3 4" xfId="1258"/>
    <cellStyle name="20% - Accent3 5" xfId="1259"/>
    <cellStyle name="20% - Accent3 6" xfId="1260"/>
    <cellStyle name="20% - Accent4" xfId="63"/>
    <cellStyle name="20% - Accent4 2" xfId="650"/>
    <cellStyle name="20% - Accent4 2 2" xfId="1261"/>
    <cellStyle name="20% - Accent4 3" xfId="1262"/>
    <cellStyle name="20% - Accent4 4" xfId="1263"/>
    <cellStyle name="20% - Accent4 5" xfId="1264"/>
    <cellStyle name="20% - Accent4 6" xfId="1265"/>
    <cellStyle name="20% - Accent5" xfId="64"/>
    <cellStyle name="20% - Accent5 2" xfId="651"/>
    <cellStyle name="20% - Accent5 2 2" xfId="1266"/>
    <cellStyle name="20% - Accent5 3" xfId="1267"/>
    <cellStyle name="20% - Accent5 4" xfId="1268"/>
    <cellStyle name="20% - Accent5 5" xfId="1269"/>
    <cellStyle name="20% - Accent5 6" xfId="1270"/>
    <cellStyle name="20% - Accent6" xfId="65"/>
    <cellStyle name="20% - Accent6 2" xfId="652"/>
    <cellStyle name="20% - Accent6 2 2" xfId="1271"/>
    <cellStyle name="20% - Accent6 3" xfId="1272"/>
    <cellStyle name="20% - Accent6 4" xfId="1273"/>
    <cellStyle name="20% - Accent6 5" xfId="1274"/>
    <cellStyle name="20% - Accent6 6" xfId="1275"/>
    <cellStyle name="40% - 1. jelölőszín 2" xfId="151"/>
    <cellStyle name="40% - 1. jelölőszín 3" xfId="653"/>
    <cellStyle name="40% - 2. jelölőszín 2" xfId="152"/>
    <cellStyle name="40% - 3. jelölőszín 2" xfId="153"/>
    <cellStyle name="40% - 3. jelölőszín 3" xfId="654"/>
    <cellStyle name="40% - 4. jelölőszín 2" xfId="154"/>
    <cellStyle name="40% - 4. jelölőszín 3" xfId="655"/>
    <cellStyle name="40% - 5. jelölőszín 2" xfId="155"/>
    <cellStyle name="40% - 5. jelölőszín 3" xfId="656"/>
    <cellStyle name="40% - 6. jelölőszín 2" xfId="156"/>
    <cellStyle name="40% - 6. jelölőszín 3" xfId="657"/>
    <cellStyle name="40% - Accent1" xfId="66"/>
    <cellStyle name="40% - Accent1 2" xfId="658"/>
    <cellStyle name="40% - Accent1 2 2" xfId="1276"/>
    <cellStyle name="40% - Accent1 3" xfId="1277"/>
    <cellStyle name="40% - Accent1 4" xfId="1278"/>
    <cellStyle name="40% - Accent1 5" xfId="1279"/>
    <cellStyle name="40% - Accent1 6" xfId="1280"/>
    <cellStyle name="40% - Accent2" xfId="67"/>
    <cellStyle name="40% - Accent2 2" xfId="659"/>
    <cellStyle name="40% - Accent2 2 2" xfId="1281"/>
    <cellStyle name="40% - Accent2 3" xfId="1282"/>
    <cellStyle name="40% - Accent2 4" xfId="1283"/>
    <cellStyle name="40% - Accent2 5" xfId="1284"/>
    <cellStyle name="40% - Accent2 6" xfId="1285"/>
    <cellStyle name="40% - Accent3" xfId="68"/>
    <cellStyle name="40% - Accent3 2" xfId="660"/>
    <cellStyle name="40% - Accent3 2 2" xfId="1286"/>
    <cellStyle name="40% - Accent3 3" xfId="1287"/>
    <cellStyle name="40% - Accent3 4" xfId="1288"/>
    <cellStyle name="40% - Accent3 5" xfId="1289"/>
    <cellStyle name="40% - Accent3 6" xfId="1290"/>
    <cellStyle name="40% - Accent4" xfId="69"/>
    <cellStyle name="40% - Accent4 2" xfId="661"/>
    <cellStyle name="40% - Accent4 2 2" xfId="1291"/>
    <cellStyle name="40% - Accent4 3" xfId="1292"/>
    <cellStyle name="40% - Accent4 4" xfId="1293"/>
    <cellStyle name="40% - Accent4 5" xfId="1294"/>
    <cellStyle name="40% - Accent4 6" xfId="1295"/>
    <cellStyle name="40% - Accent5" xfId="70"/>
    <cellStyle name="40% - Accent5 2" xfId="662"/>
    <cellStyle name="40% - Accent5 2 2" xfId="1296"/>
    <cellStyle name="40% - Accent5 3" xfId="1297"/>
    <cellStyle name="40% - Accent5 4" xfId="1298"/>
    <cellStyle name="40% - Accent5 5" xfId="1299"/>
    <cellStyle name="40% - Accent5 6" xfId="1300"/>
    <cellStyle name="40% - Accent6" xfId="71"/>
    <cellStyle name="40% - Accent6 2" xfId="663"/>
    <cellStyle name="40% - Accent6 2 2" xfId="1301"/>
    <cellStyle name="40% - Accent6 3" xfId="1302"/>
    <cellStyle name="40% - Accent6 4" xfId="1303"/>
    <cellStyle name="40% - Accent6 5" xfId="1304"/>
    <cellStyle name="40% - Accent6 6" xfId="1305"/>
    <cellStyle name="60% - 1. jelölőszín 2" xfId="157"/>
    <cellStyle name="60% - 1. jelölőszín 3" xfId="664"/>
    <cellStyle name="60% - 2. jelölőszín 2" xfId="158"/>
    <cellStyle name="60% - 3. jelölőszín 2" xfId="159"/>
    <cellStyle name="60% - 3. jelölőszín 3" xfId="665"/>
    <cellStyle name="60% - 4. jelölőszín 2" xfId="160"/>
    <cellStyle name="60% - 4. jelölőszín 3" xfId="666"/>
    <cellStyle name="60% - 5. jelölőszín 2" xfId="161"/>
    <cellStyle name="60% - 5. jelölőszín 3" xfId="667"/>
    <cellStyle name="60% - 6. jelölőszín 2" xfId="162"/>
    <cellStyle name="60% - 6. jelölőszín 3" xfId="668"/>
    <cellStyle name="60% - Accent1" xfId="72"/>
    <cellStyle name="60% - Accent1 2" xfId="669"/>
    <cellStyle name="60% - Accent2" xfId="73"/>
    <cellStyle name="60% - Accent2 2" xfId="670"/>
    <cellStyle name="60% - Accent3" xfId="74"/>
    <cellStyle name="60% - Accent3 2" xfId="671"/>
    <cellStyle name="60% - Accent4" xfId="75"/>
    <cellStyle name="60% - Accent4 2" xfId="672"/>
    <cellStyle name="60% - Accent5" xfId="76"/>
    <cellStyle name="60% - Accent5 2" xfId="673"/>
    <cellStyle name="60% - Accent6" xfId="77"/>
    <cellStyle name="60% - Accent6 2" xfId="674"/>
    <cellStyle name="–á%@" xfId="675"/>
    <cellStyle name="–á%@ 2" xfId="1306"/>
    <cellStyle name="–á%@ 3" xfId="676"/>
    <cellStyle name="–á%@_20130319_CAPEX Tab TMUS from 2014 Draft MS" xfId="677"/>
    <cellStyle name="Accent1" xfId="78"/>
    <cellStyle name="Accent1 - 20%" xfId="163"/>
    <cellStyle name="Accent1 - 40%" xfId="164"/>
    <cellStyle name="Accent1 - 60%" xfId="165"/>
    <cellStyle name="Accent1 10" xfId="678"/>
    <cellStyle name="Accent1 11" xfId="679"/>
    <cellStyle name="Accent1 12" xfId="680"/>
    <cellStyle name="Accent1 13" xfId="681"/>
    <cellStyle name="Accent1 14" xfId="682"/>
    <cellStyle name="Accent1 15" xfId="850"/>
    <cellStyle name="Accent1 16" xfId="769"/>
    <cellStyle name="Accent1 17" xfId="1689"/>
    <cellStyle name="Accent1 18" xfId="1713"/>
    <cellStyle name="Accent1 19" xfId="1093"/>
    <cellStyle name="Accent1 2" xfId="683"/>
    <cellStyle name="Accent1 20" xfId="1693"/>
    <cellStyle name="Accent1 21" xfId="1711"/>
    <cellStyle name="Accent1 3" xfId="684"/>
    <cellStyle name="Accent1 4" xfId="685"/>
    <cellStyle name="Accent1 5" xfId="686"/>
    <cellStyle name="Accent1 6" xfId="687"/>
    <cellStyle name="Accent1 7" xfId="688"/>
    <cellStyle name="Accent1 8" xfId="689"/>
    <cellStyle name="Accent1 9" xfId="690"/>
    <cellStyle name="Accent2" xfId="79"/>
    <cellStyle name="Accent2 - 20%" xfId="166"/>
    <cellStyle name="Accent2 - 40%" xfId="167"/>
    <cellStyle name="Accent2 - 60%" xfId="168"/>
    <cellStyle name="Accent2 10" xfId="691"/>
    <cellStyle name="Accent2 11" xfId="692"/>
    <cellStyle name="Accent2 12" xfId="693"/>
    <cellStyle name="Accent2 13" xfId="694"/>
    <cellStyle name="Accent2 14" xfId="695"/>
    <cellStyle name="Accent2 15" xfId="853"/>
    <cellStyle name="Accent2 16" xfId="766"/>
    <cellStyle name="Accent2 17" xfId="1729"/>
    <cellStyle name="Accent2 18" xfId="1134"/>
    <cellStyle name="Accent2 19" xfId="1732"/>
    <cellStyle name="Accent2 2" xfId="696"/>
    <cellStyle name="Accent2 20" xfId="1733"/>
    <cellStyle name="Accent2 21" xfId="1734"/>
    <cellStyle name="Accent2 3" xfId="697"/>
    <cellStyle name="Accent2 4" xfId="698"/>
    <cellStyle name="Accent2 5" xfId="699"/>
    <cellStyle name="Accent2 6" xfId="700"/>
    <cellStyle name="Accent2 7" xfId="701"/>
    <cellStyle name="Accent2 8" xfId="702"/>
    <cellStyle name="Accent2 9" xfId="703"/>
    <cellStyle name="Accent3" xfId="80"/>
    <cellStyle name="Accent3 - 20%" xfId="169"/>
    <cellStyle name="Accent3 - 40%" xfId="170"/>
    <cellStyle name="Accent3 - 60%" xfId="171"/>
    <cellStyle name="Accent3 10" xfId="705"/>
    <cellStyle name="Accent3 11" xfId="706"/>
    <cellStyle name="Accent3 12" xfId="707"/>
    <cellStyle name="Accent3 13" xfId="708"/>
    <cellStyle name="Accent3 14" xfId="855"/>
    <cellStyle name="Accent3 15" xfId="744"/>
    <cellStyle name="Accent3 16" xfId="1688"/>
    <cellStyle name="Accent3 17" xfId="1676"/>
    <cellStyle name="Accent3 18" xfId="1721"/>
    <cellStyle name="Accent3 19" xfId="1704"/>
    <cellStyle name="Accent3 2" xfId="709"/>
    <cellStyle name="Accent3 20" xfId="839"/>
    <cellStyle name="Accent3 3" xfId="710"/>
    <cellStyle name="Accent3 4" xfId="711"/>
    <cellStyle name="Accent3 5" xfId="712"/>
    <cellStyle name="Accent3 6" xfId="713"/>
    <cellStyle name="Accent3 7" xfId="714"/>
    <cellStyle name="Accent3 8" xfId="715"/>
    <cellStyle name="Accent3 9" xfId="716"/>
    <cellStyle name="Accent4" xfId="81"/>
    <cellStyle name="Accent4 - 20%" xfId="172"/>
    <cellStyle name="Accent4 - 40%" xfId="173"/>
    <cellStyle name="Accent4 - 60%" xfId="174"/>
    <cellStyle name="Accent4 10" xfId="718"/>
    <cellStyle name="Accent4 11" xfId="719"/>
    <cellStyle name="Accent4 12" xfId="720"/>
    <cellStyle name="Accent4 13" xfId="721"/>
    <cellStyle name="Accent4 14" xfId="858"/>
    <cellStyle name="Accent4 15" xfId="730"/>
    <cellStyle name="Accent4 16" xfId="1728"/>
    <cellStyle name="Accent4 17" xfId="1701"/>
    <cellStyle name="Accent4 18" xfId="780"/>
    <cellStyle name="Accent4 19" xfId="1690"/>
    <cellStyle name="Accent4 2" xfId="722"/>
    <cellStyle name="Accent4 20" xfId="1712"/>
    <cellStyle name="Accent4 3" xfId="723"/>
    <cellStyle name="Accent4 4" xfId="724"/>
    <cellStyle name="Accent4 5" xfId="725"/>
    <cellStyle name="Accent4 6" xfId="726"/>
    <cellStyle name="Accent4 7" xfId="727"/>
    <cellStyle name="Accent4 8" xfId="728"/>
    <cellStyle name="Accent4 9" xfId="729"/>
    <cellStyle name="Accent5" xfId="82"/>
    <cellStyle name="Accent5 - 20%" xfId="175"/>
    <cellStyle name="Accent5 - 40%" xfId="176"/>
    <cellStyle name="Accent5 - 60%" xfId="177"/>
    <cellStyle name="Accent5 10" xfId="731"/>
    <cellStyle name="Accent5 11" xfId="732"/>
    <cellStyle name="Accent5 12" xfId="733"/>
    <cellStyle name="Accent5 13" xfId="734"/>
    <cellStyle name="Accent5 14" xfId="735"/>
    <cellStyle name="Accent5 15" xfId="860"/>
    <cellStyle name="Accent5 16" xfId="717"/>
    <cellStyle name="Accent5 17" xfId="1727"/>
    <cellStyle name="Accent5 18" xfId="1702"/>
    <cellStyle name="Accent5 19" xfId="1707"/>
    <cellStyle name="Accent5 2" xfId="736"/>
    <cellStyle name="Accent5 20" xfId="1706"/>
    <cellStyle name="Accent5 21" xfId="856"/>
    <cellStyle name="Accent5 3" xfId="737"/>
    <cellStyle name="Accent5 4" xfId="738"/>
    <cellStyle name="Accent5 5" xfId="739"/>
    <cellStyle name="Accent5 6" xfId="740"/>
    <cellStyle name="Accent5 7" xfId="741"/>
    <cellStyle name="Accent5 8" xfId="742"/>
    <cellStyle name="Accent5 9" xfId="743"/>
    <cellStyle name="Accent6" xfId="83"/>
    <cellStyle name="Accent6 - 20%" xfId="178"/>
    <cellStyle name="Accent6 - 40%" xfId="179"/>
    <cellStyle name="Accent6 - 60%" xfId="180"/>
    <cellStyle name="Accent6 10" xfId="745"/>
    <cellStyle name="Accent6 11" xfId="746"/>
    <cellStyle name="Accent6 12" xfId="747"/>
    <cellStyle name="Accent6 13" xfId="748"/>
    <cellStyle name="Accent6 14" xfId="749"/>
    <cellStyle name="Accent6 15" xfId="862"/>
    <cellStyle name="Accent6 16" xfId="704"/>
    <cellStyle name="Accent6 17" xfId="1726"/>
    <cellStyle name="Accent6 18" xfId="1130"/>
    <cellStyle name="Accent6 19" xfId="1699"/>
    <cellStyle name="Accent6 2" xfId="750"/>
    <cellStyle name="Accent6 20" xfId="1665"/>
    <cellStyle name="Accent6 21" xfId="1725"/>
    <cellStyle name="Accent6 3" xfId="751"/>
    <cellStyle name="Accent6 4" xfId="752"/>
    <cellStyle name="Accent6 5" xfId="753"/>
    <cellStyle name="Accent6 6" xfId="754"/>
    <cellStyle name="Accent6 7" xfId="755"/>
    <cellStyle name="Accent6 8" xfId="756"/>
    <cellStyle name="Accent6 9" xfId="757"/>
    <cellStyle name="AFE" xfId="758"/>
    <cellStyle name="AFE 2" xfId="759"/>
    <cellStyle name="Bad" xfId="84"/>
    <cellStyle name="Bad 2" xfId="760"/>
    <cellStyle name="Bad 3" xfId="761"/>
    <cellStyle name="Bad 4" xfId="762"/>
    <cellStyle name="Bad 5" xfId="1077"/>
    <cellStyle name="Besuchter Hyperlink_M&amp;A_Tool_V26" xfId="763"/>
    <cellStyle name="Bevitel 2" xfId="181"/>
    <cellStyle name="Bevitel 3" xfId="442"/>
    <cellStyle name="Bevitel 3 2" xfId="764"/>
    <cellStyle name="blank" xfId="765"/>
    <cellStyle name="Calc Currency (0)" xfId="2"/>
    <cellStyle name="Calc Currency (0) 2" xfId="183"/>
    <cellStyle name="Calc Currency (0) 3" xfId="184"/>
    <cellStyle name="Calc Currency (0) 4" xfId="182"/>
    <cellStyle name="Calc Currency (0) 4 2" xfId="767"/>
    <cellStyle name="Calc Currency (0) 5" xfId="768"/>
    <cellStyle name="Calc Currency (2)" xfId="3"/>
    <cellStyle name="Calc Currency (2) 2" xfId="186"/>
    <cellStyle name="Calc Currency (2) 3" xfId="187"/>
    <cellStyle name="Calc Currency (2) 4" xfId="185"/>
    <cellStyle name="Calc Currency (2) 4 2" xfId="770"/>
    <cellStyle name="Calc Currency (2) 5" xfId="771"/>
    <cellStyle name="Calc Percent (0)" xfId="4"/>
    <cellStyle name="Calc Percent (0) 2" xfId="189"/>
    <cellStyle name="Calc Percent (0) 3" xfId="190"/>
    <cellStyle name="Calc Percent (0) 4" xfId="188"/>
    <cellStyle name="Calc Percent (0) 4 2" xfId="772"/>
    <cellStyle name="Calc Percent (0) 5" xfId="773"/>
    <cellStyle name="Calc Percent (1)" xfId="5"/>
    <cellStyle name="Calc Percent (1) 2" xfId="192"/>
    <cellStyle name="Calc Percent (1) 3" xfId="193"/>
    <cellStyle name="Calc Percent (1) 4" xfId="191"/>
    <cellStyle name="Calc Percent (1) 4 2" xfId="774"/>
    <cellStyle name="Calc Percent (1) 5" xfId="775"/>
    <cellStyle name="Calc Percent (2)" xfId="6"/>
    <cellStyle name="Calc Percent (2) 2" xfId="195"/>
    <cellStyle name="Calc Percent (2) 3" xfId="196"/>
    <cellStyle name="Calc Percent (2) 4" xfId="194"/>
    <cellStyle name="Calc Percent (2) 4 2" xfId="776"/>
    <cellStyle name="Calc Percent (2) 5" xfId="777"/>
    <cellStyle name="Calc Units (0)" xfId="7"/>
    <cellStyle name="Calc Units (0) 2" xfId="198"/>
    <cellStyle name="Calc Units (0) 3" xfId="199"/>
    <cellStyle name="Calc Units (0) 4" xfId="197"/>
    <cellStyle name="Calc Units (0) 4 2" xfId="778"/>
    <cellStyle name="Calc Units (0) 5" xfId="779"/>
    <cellStyle name="Calc Units (1)" xfId="8"/>
    <cellStyle name="Calc Units (1) 2" xfId="201"/>
    <cellStyle name="Calc Units (1) 3" xfId="202"/>
    <cellStyle name="Calc Units (1) 4" xfId="200"/>
    <cellStyle name="Calc Units (1) 4 2" xfId="781"/>
    <cellStyle name="Calc Units (1) 5" xfId="782"/>
    <cellStyle name="Calc Units (2)" xfId="9"/>
    <cellStyle name="Calc Units (2) 2" xfId="204"/>
    <cellStyle name="Calc Units (2) 3" xfId="205"/>
    <cellStyle name="Calc Units (2) 4" xfId="203"/>
    <cellStyle name="Calc Units (2) 4 2" xfId="783"/>
    <cellStyle name="Calc Units (2) 5" xfId="784"/>
    <cellStyle name="Calculation" xfId="85"/>
    <cellStyle name="Calculation 2" xfId="785"/>
    <cellStyle name="Calculation 3" xfId="786"/>
    <cellStyle name="Calculation 4" xfId="1161"/>
    <cellStyle name="Cash Flow Statement" xfId="787"/>
    <cellStyle name="Check Cell" xfId="86"/>
    <cellStyle name="Check Cell 2" xfId="788"/>
    <cellStyle name="Check Cell 3" xfId="789"/>
    <cellStyle name="Check Cell 4" xfId="790"/>
    <cellStyle name="Check Cell 5" xfId="810"/>
    <cellStyle name="Cím 2" xfId="206"/>
    <cellStyle name="Cím 3" xfId="791"/>
    <cellStyle name="Címsor 1 2" xfId="207"/>
    <cellStyle name="Címsor 1 3" xfId="438"/>
    <cellStyle name="Címsor 1 3 2" xfId="792"/>
    <cellStyle name="Címsor 2 2" xfId="208"/>
    <cellStyle name="Címsor 2 3" xfId="439"/>
    <cellStyle name="Címsor 2 3 2" xfId="793"/>
    <cellStyle name="Címsor 3 2" xfId="209"/>
    <cellStyle name="Címsor 3 3" xfId="440"/>
    <cellStyle name="Címsor 3 3 2" xfId="794"/>
    <cellStyle name="Címsor 4 2" xfId="210"/>
    <cellStyle name="Címsor 4 3" xfId="441"/>
    <cellStyle name="Címsor 4 3 2" xfId="795"/>
    <cellStyle name="Comma [00]" xfId="10"/>
    <cellStyle name="Comma [00] 2" xfId="212"/>
    <cellStyle name="Comma [00] 3" xfId="213"/>
    <cellStyle name="Comma [00] 4" xfId="211"/>
    <cellStyle name="Comma [00] 4 2" xfId="797"/>
    <cellStyle name="Comma [00] 5" xfId="798"/>
    <cellStyle name="Comma 10" xfId="1307"/>
    <cellStyle name="Comma 11" xfId="1308"/>
    <cellStyle name="Comma 12" xfId="1309"/>
    <cellStyle name="Comma 13" xfId="1310"/>
    <cellStyle name="Comma 14" xfId="1311"/>
    <cellStyle name="Comma 15" xfId="1312"/>
    <cellStyle name="Comma 16" xfId="1313"/>
    <cellStyle name="Comma 17" xfId="1314"/>
    <cellStyle name="Comma 18" xfId="1315"/>
    <cellStyle name="Comma 19" xfId="1316"/>
    <cellStyle name="Comma 2" xfId="799"/>
    <cellStyle name="Comma 2 2" xfId="1317"/>
    <cellStyle name="Comma 2 3" xfId="1318"/>
    <cellStyle name="Comma 2 4" xfId="1319"/>
    <cellStyle name="Comma 20" xfId="1320"/>
    <cellStyle name="Comma 21" xfId="1321"/>
    <cellStyle name="Comma 22" xfId="1322"/>
    <cellStyle name="Comma 23" xfId="1323"/>
    <cellStyle name="Comma 24" xfId="1324"/>
    <cellStyle name="Comma 25" xfId="1325"/>
    <cellStyle name="Comma 26" xfId="1326"/>
    <cellStyle name="Comma 27" xfId="1327"/>
    <cellStyle name="Comma 28" xfId="1328"/>
    <cellStyle name="Comma 29" xfId="1329"/>
    <cellStyle name="Comma 3" xfId="800"/>
    <cellStyle name="Comma 30" xfId="1330"/>
    <cellStyle name="Comma 31" xfId="1331"/>
    <cellStyle name="Comma 32" xfId="1332"/>
    <cellStyle name="Comma 33" xfId="1333"/>
    <cellStyle name="Comma 34" xfId="1334"/>
    <cellStyle name="Comma 35" xfId="1335"/>
    <cellStyle name="Comma 36" xfId="1336"/>
    <cellStyle name="Comma 37" xfId="1337"/>
    <cellStyle name="Comma 4" xfId="1338"/>
    <cellStyle name="Comma 5" xfId="1339"/>
    <cellStyle name="Comma 6" xfId="1340"/>
    <cellStyle name="Comma 7" xfId="1341"/>
    <cellStyle name="Comma 8" xfId="1342"/>
    <cellStyle name="Comma 9" xfId="1343"/>
    <cellStyle name="Copied" xfId="801"/>
    <cellStyle name="Currency [00]" xfId="11"/>
    <cellStyle name="Currency [00] 2" xfId="215"/>
    <cellStyle name="Currency [00] 3" xfId="216"/>
    <cellStyle name="Currency [00] 4" xfId="214"/>
    <cellStyle name="Currency [00] 4 2" xfId="802"/>
    <cellStyle name="Currency [00] 5" xfId="803"/>
    <cellStyle name="Date Short" xfId="12"/>
    <cellStyle name="Date Short 2" xfId="218"/>
    <cellStyle name="Date Short 3" xfId="219"/>
    <cellStyle name="Date Short 4" xfId="217"/>
    <cellStyle name="Date Short 4 2" xfId="804"/>
    <cellStyle name="Datum" xfId="805"/>
    <cellStyle name="DELTA" xfId="13"/>
    <cellStyle name="DELTA 2" xfId="221"/>
    <cellStyle name="DELTA 3" xfId="222"/>
    <cellStyle name="DELTA 4" xfId="220"/>
    <cellStyle name="Dezimal [0]_066_otherDirectCosts_S&amp;D" xfId="806"/>
    <cellStyle name="Dezimal 2" xfId="807"/>
    <cellStyle name="Dezimal_066_otherDirectCosts_S&amp;D" xfId="808"/>
    <cellStyle name="Dollar" xfId="809"/>
    <cellStyle name="Ellenőrzőcella 2" xfId="223"/>
    <cellStyle name="Ellenőrzőcella 3" xfId="436"/>
    <cellStyle name="Emphasis 1" xfId="224"/>
    <cellStyle name="Emphasis 2" xfId="225"/>
    <cellStyle name="Emphasis 3" xfId="226"/>
    <cellStyle name="Enter Currency (0)" xfId="14"/>
    <cellStyle name="Enter Currency (0) 2" xfId="228"/>
    <cellStyle name="Enter Currency (0) 3" xfId="229"/>
    <cellStyle name="Enter Currency (0) 4" xfId="227"/>
    <cellStyle name="Enter Currency (0) 4 2" xfId="811"/>
    <cellStyle name="Enter Currency (0) 5" xfId="812"/>
    <cellStyle name="Enter Currency (2)" xfId="15"/>
    <cellStyle name="Enter Currency (2) 2" xfId="231"/>
    <cellStyle name="Enter Currency (2) 3" xfId="232"/>
    <cellStyle name="Enter Currency (2) 4" xfId="230"/>
    <cellStyle name="Enter Currency (2) 4 2" xfId="813"/>
    <cellStyle name="Enter Currency (2) 5" xfId="814"/>
    <cellStyle name="Enter Units (0)" xfId="16"/>
    <cellStyle name="Enter Units (0) 2" xfId="234"/>
    <cellStyle name="Enter Units (0) 3" xfId="235"/>
    <cellStyle name="Enter Units (0) 4" xfId="233"/>
    <cellStyle name="Enter Units (0) 4 2" xfId="815"/>
    <cellStyle name="Enter Units (0) 5" xfId="816"/>
    <cellStyle name="Enter Units (1)" xfId="17"/>
    <cellStyle name="Enter Units (1) 2" xfId="237"/>
    <cellStyle name="Enter Units (1) 3" xfId="238"/>
    <cellStyle name="Enter Units (1) 4" xfId="236"/>
    <cellStyle name="Enter Units (1) 4 2" xfId="817"/>
    <cellStyle name="Enter Units (1) 5" xfId="818"/>
    <cellStyle name="Enter Units (2)" xfId="18"/>
    <cellStyle name="Enter Units (2) 2" xfId="240"/>
    <cellStyle name="Enter Units (2) 3" xfId="241"/>
    <cellStyle name="Enter Units (2) 4" xfId="239"/>
    <cellStyle name="Enter Units (2) 4 2" xfId="819"/>
    <cellStyle name="Enter Units (2) 5" xfId="820"/>
    <cellStyle name="Entered" xfId="821"/>
    <cellStyle name="Euro" xfId="822"/>
    <cellStyle name="Euro 2" xfId="823"/>
    <cellStyle name="Euro 3" xfId="824"/>
    <cellStyle name="Explanatory Text" xfId="87"/>
    <cellStyle name="Explanatory Text 2" xfId="825"/>
    <cellStyle name="Explanatory Text 3" xfId="826"/>
    <cellStyle name="Explanatory Text 4" xfId="881"/>
    <cellStyle name="Ezres" xfId="587" builtinId="3"/>
    <cellStyle name="Ezres 2" xfId="461"/>
    <cellStyle name="Ezres 2 2" xfId="506"/>
    <cellStyle name="Ezres 2 2 2" xfId="828"/>
    <cellStyle name="Ezres 2 3" xfId="1344"/>
    <cellStyle name="Ezres 2 4" xfId="827"/>
    <cellStyle name="Ezres 3" xfId="426"/>
    <cellStyle name="Ezres 3 2" xfId="505"/>
    <cellStyle name="Ezres 3 2 2" xfId="1345"/>
    <cellStyle name="Ezres 3 3" xfId="829"/>
    <cellStyle name="Ezres 4" xfId="88"/>
    <cellStyle name="Ezres 4 2" xfId="1346"/>
    <cellStyle name="Ezres 5" xfId="1347"/>
    <cellStyle name="Ezres 6" xfId="796"/>
    <cellStyle name="Figyelmeztetés 2" xfId="242"/>
    <cellStyle name="Figyelmeztetés 3" xfId="456"/>
    <cellStyle name="Finanční0" xfId="830"/>
    <cellStyle name="Finanční0 2" xfId="831"/>
    <cellStyle name="Gesperrt" xfId="832"/>
    <cellStyle name="Gesperrt 2" xfId="833"/>
    <cellStyle name="Good" xfId="89"/>
    <cellStyle name="Good 2" xfId="834"/>
    <cellStyle name="Good 3" xfId="835"/>
    <cellStyle name="Good 4" xfId="836"/>
    <cellStyle name="Good 5" xfId="864"/>
    <cellStyle name="Grey" xfId="19"/>
    <cellStyle name="Grey 2" xfId="244"/>
    <cellStyle name="Grey 3" xfId="245"/>
    <cellStyle name="Grey 4" xfId="243"/>
    <cellStyle name="Grey 4 2" xfId="837"/>
    <cellStyle name="Header" xfId="838"/>
    <cellStyle name="Header1" xfId="20"/>
    <cellStyle name="Header1 2" xfId="247"/>
    <cellStyle name="Header1 3" xfId="248"/>
    <cellStyle name="Header1 4" xfId="246"/>
    <cellStyle name="Header1 4 2" xfId="840"/>
    <cellStyle name="Header2" xfId="21"/>
    <cellStyle name="Header2 2" xfId="250"/>
    <cellStyle name="Header2 3" xfId="251"/>
    <cellStyle name="Header2 4" xfId="249"/>
    <cellStyle name="Header2 4 2" xfId="841"/>
    <cellStyle name="Heading 1" xfId="90"/>
    <cellStyle name="Heading 1 2" xfId="842"/>
    <cellStyle name="Heading 2" xfId="91"/>
    <cellStyle name="Heading 2 2" xfId="843"/>
    <cellStyle name="Heading 3" xfId="92"/>
    <cellStyle name="Heading 3 2" xfId="844"/>
    <cellStyle name="Heading 4" xfId="93"/>
    <cellStyle name="Heading 4 2" xfId="845"/>
    <cellStyle name="Hiperhivatkozás" xfId="252"/>
    <cellStyle name="Hiperhivatkozás 2" xfId="253"/>
    <cellStyle name="Hiperhivatkozás 3" xfId="254"/>
    <cellStyle name="Hiperhivatkozás 4" xfId="847"/>
    <cellStyle name="Hivatkozott cella 2" xfId="255"/>
    <cellStyle name="Hivatkozott cella 3" xfId="443"/>
    <cellStyle name="Hyperlink" xfId="22"/>
    <cellStyle name="Hyperlink 2" xfId="57"/>
    <cellStyle name="Hyperlink 3" xfId="256"/>
    <cellStyle name="Input" xfId="94"/>
    <cellStyle name="Input [yellow]" xfId="23"/>
    <cellStyle name="Input [yellow] 2" xfId="258"/>
    <cellStyle name="Input [yellow] 3" xfId="259"/>
    <cellStyle name="Input [yellow] 4" xfId="257"/>
    <cellStyle name="Input [yellow] 4 2" xfId="848"/>
    <cellStyle name="Input 10" xfId="1348"/>
    <cellStyle name="Input 11" xfId="1349"/>
    <cellStyle name="Input 2" xfId="1350"/>
    <cellStyle name="Input 3" xfId="1351"/>
    <cellStyle name="Input 4" xfId="1352"/>
    <cellStyle name="Input 5" xfId="1353"/>
    <cellStyle name="Input 6" xfId="1354"/>
    <cellStyle name="Input 7" xfId="1355"/>
    <cellStyle name="Input 8" xfId="1356"/>
    <cellStyle name="Input 9" xfId="1357"/>
    <cellStyle name="Jegyzet 2" xfId="260"/>
    <cellStyle name="Jegyzet 3" xfId="445"/>
    <cellStyle name="Jegyzet 3 2" xfId="849"/>
    <cellStyle name="Jelölőszín (1) 2" xfId="261"/>
    <cellStyle name="Jelölőszín (1) 3" xfId="428"/>
    <cellStyle name="Jelölőszín (1) 3 2" xfId="851"/>
    <cellStyle name="Jelölőszín (1) 4" xfId="852"/>
    <cellStyle name="Jelölőszín (2) 2" xfId="262"/>
    <cellStyle name="Jelölőszín (2) 3" xfId="429"/>
    <cellStyle name="Jelölőszín (2) 3 2" xfId="854"/>
    <cellStyle name="Jelölőszín (3) 2" xfId="263"/>
    <cellStyle name="Jelölőszín (3) 3" xfId="430"/>
    <cellStyle name="Jelölőszín (3) 3 2" xfId="857"/>
    <cellStyle name="Jelölőszín (4) 2" xfId="264"/>
    <cellStyle name="Jelölőszín (4) 3" xfId="431"/>
    <cellStyle name="Jelölőszín (4) 3 2" xfId="859"/>
    <cellStyle name="Jelölőszín (5) 2" xfId="265"/>
    <cellStyle name="Jelölőszín (5) 3" xfId="432"/>
    <cellStyle name="Jelölőszín (5) 3 2" xfId="861"/>
    <cellStyle name="Jelölőszín (6) 2" xfId="266"/>
    <cellStyle name="Jelölőszín (6) 3" xfId="433"/>
    <cellStyle name="Jelölőszín (6) 3 2" xfId="863"/>
    <cellStyle name="Jó 2" xfId="267"/>
    <cellStyle name="Jó 3" xfId="437"/>
    <cellStyle name="Jó 3 2" xfId="865"/>
    <cellStyle name="Kimenet 2" xfId="268"/>
    <cellStyle name="Kimenet 3" xfId="446"/>
    <cellStyle name="Kimenet 3 2" xfId="866"/>
    <cellStyle name="Komma [0]_OFFICE_" xfId="867"/>
    <cellStyle name="Komma_OFFICE_" xfId="868"/>
    <cellStyle name="Link Currency (0)" xfId="24"/>
    <cellStyle name="Link Currency (0) 2" xfId="270"/>
    <cellStyle name="Link Currency (0) 3" xfId="271"/>
    <cellStyle name="Link Currency (0) 4" xfId="269"/>
    <cellStyle name="Link Currency (0) 4 2" xfId="869"/>
    <cellStyle name="Link Currency (0) 5" xfId="870"/>
    <cellStyle name="Link Currency (2)" xfId="25"/>
    <cellStyle name="Link Currency (2) 2" xfId="273"/>
    <cellStyle name="Link Currency (2) 3" xfId="274"/>
    <cellStyle name="Link Currency (2) 4" xfId="272"/>
    <cellStyle name="Link Currency (2) 4 2" xfId="871"/>
    <cellStyle name="Link Currency (2) 5" xfId="872"/>
    <cellStyle name="Link Units (0)" xfId="26"/>
    <cellStyle name="Link Units (0) 2" xfId="276"/>
    <cellStyle name="Link Units (0) 3" xfId="277"/>
    <cellStyle name="Link Units (0) 4" xfId="275"/>
    <cellStyle name="Link Units (0) 4 2" xfId="873"/>
    <cellStyle name="Link Units (0) 5" xfId="874"/>
    <cellStyle name="Link Units (1)" xfId="27"/>
    <cellStyle name="Link Units (1) 2" xfId="279"/>
    <cellStyle name="Link Units (1) 3" xfId="280"/>
    <cellStyle name="Link Units (1) 4" xfId="278"/>
    <cellStyle name="Link Units (1) 4 2" xfId="876"/>
    <cellStyle name="Link Units (1) 5" xfId="877"/>
    <cellStyle name="Link Units (2)" xfId="28"/>
    <cellStyle name="Link Units (2) 2" xfId="282"/>
    <cellStyle name="Link Units (2) 3" xfId="283"/>
    <cellStyle name="Link Units (2) 4" xfId="281"/>
    <cellStyle name="Link Units (2) 4 2" xfId="878"/>
    <cellStyle name="Link Units (2) 5" xfId="879"/>
    <cellStyle name="Linked Cell" xfId="95"/>
    <cellStyle name="Linked Cell 2" xfId="880"/>
    <cellStyle name="Magyarázó szöveg 2" xfId="284"/>
    <cellStyle name="MAND_x000d_CHECK.COMMAND_x000e_RENAME.COMMAND_x0008_SHOW.BAR_x000b_DELETE.MENU_x000e_DELETE.COMMAND_x000e_GET.CHA" xfId="883"/>
    <cellStyle name="MAND_x000d_CHECK.COMMAND_x000e_RENAME.COMMAND_x0008_SHOW.BAR_x000b_DELETE.MENU_x000e_DELETE.COMMAND_x000e_GET.CHA 2" xfId="884"/>
    <cellStyle name="Margins" xfId="885"/>
    <cellStyle name="Margins 2" xfId="886"/>
    <cellStyle name="Neutral" xfId="96"/>
    <cellStyle name="Neutral 2" xfId="887"/>
    <cellStyle name="Neutral 3" xfId="888"/>
    <cellStyle name="Neutral 4" xfId="889"/>
    <cellStyle name="Neutral 5" xfId="1151"/>
    <cellStyle name="no dec" xfId="890"/>
    <cellStyle name="Norm?l_Telekom-GUV" xfId="1359"/>
    <cellStyle name="Normál" xfId="0" builtinId="0"/>
    <cellStyle name="Normal - Style1" xfId="29"/>
    <cellStyle name="Normal - Style1 2" xfId="286"/>
    <cellStyle name="Normal - Style1 3" xfId="287"/>
    <cellStyle name="Normal - Style1 4" xfId="285"/>
    <cellStyle name="Normal - Style1 4 2" xfId="891"/>
    <cellStyle name="Normal - Style1 5" xfId="892"/>
    <cellStyle name="Normal - Style1 6" xfId="893"/>
    <cellStyle name="Normal 10" xfId="1360"/>
    <cellStyle name="Normál 10" xfId="54"/>
    <cellStyle name="Normal 10 2" xfId="1361"/>
    <cellStyle name="Normál 10 2" xfId="894"/>
    <cellStyle name="Normal 10 2 2" xfId="1362"/>
    <cellStyle name="Normal 10 3" xfId="1363"/>
    <cellStyle name="Normal 11" xfId="1364"/>
    <cellStyle name="Normál 11" xfId="288"/>
    <cellStyle name="Normal 11 2" xfId="1365"/>
    <cellStyle name="Normál 11 2" xfId="895"/>
    <cellStyle name="Normal 11 2 2" xfId="1366"/>
    <cellStyle name="Normal 11 3" xfId="1367"/>
    <cellStyle name="Normal 12" xfId="1368"/>
    <cellStyle name="Normál 12" xfId="289"/>
    <cellStyle name="Normál 12 2" xfId="896"/>
    <cellStyle name="Normal 13" xfId="1369"/>
    <cellStyle name="Normál 13" xfId="290"/>
    <cellStyle name="Normal 14" xfId="1370"/>
    <cellStyle name="Normál 14" xfId="291"/>
    <cellStyle name="Normal 15" xfId="1371"/>
    <cellStyle name="Normál 15" xfId="292"/>
    <cellStyle name="Normal 15 2" xfId="1372"/>
    <cellStyle name="Normal 16" xfId="1373"/>
    <cellStyle name="Normál 16" xfId="293"/>
    <cellStyle name="Normal 16 2" xfId="1374"/>
    <cellStyle name="Normal 17" xfId="1375"/>
    <cellStyle name="Normál 17" xfId="294"/>
    <cellStyle name="Normal 18" xfId="1376"/>
    <cellStyle name="Normál 18" xfId="295"/>
    <cellStyle name="Normal 19" xfId="1377"/>
    <cellStyle name="Normál 19" xfId="296"/>
    <cellStyle name="Normal 2" xfId="58"/>
    <cellStyle name="Normál 2" xfId="53"/>
    <cellStyle name="Normal 2 10" xfId="900"/>
    <cellStyle name="Normál 2 10" xfId="901"/>
    <cellStyle name="Normal 2 11" xfId="902"/>
    <cellStyle name="Normál 2 11" xfId="903"/>
    <cellStyle name="Normal 2 12" xfId="904"/>
    <cellStyle name="Normál 2 12" xfId="905"/>
    <cellStyle name="Normal 2 13" xfId="906"/>
    <cellStyle name="Normál 2 13" xfId="907"/>
    <cellStyle name="Normal 2 14" xfId="908"/>
    <cellStyle name="Normál 2 14" xfId="909"/>
    <cellStyle name="Normal 2 15" xfId="910"/>
    <cellStyle name="Normál 2 15" xfId="911"/>
    <cellStyle name="Normal 2 16" xfId="912"/>
    <cellStyle name="Normál 2 16" xfId="899"/>
    <cellStyle name="Normal 2 17" xfId="913"/>
    <cellStyle name="Normál 2 17" xfId="1668"/>
    <cellStyle name="Normal 2 18" xfId="1378"/>
    <cellStyle name="Normál 2 18" xfId="1723"/>
    <cellStyle name="Normal 2 19" xfId="1379"/>
    <cellStyle name="Normál 2 19" xfId="1651"/>
    <cellStyle name="Normal 2 2" xfId="914"/>
    <cellStyle name="Normál 2 2" xfId="297"/>
    <cellStyle name="Normal 2 2 10" xfId="916"/>
    <cellStyle name="Normal 2 2 11" xfId="917"/>
    <cellStyle name="Normal 2 2 12" xfId="918"/>
    <cellStyle name="Normal 2 2 13" xfId="1380"/>
    <cellStyle name="Normal 2 2 14" xfId="1381"/>
    <cellStyle name="Normal 2 2 15" xfId="1382"/>
    <cellStyle name="Normal 2 2 16" xfId="1383"/>
    <cellStyle name="Normal 2 2 17" xfId="1384"/>
    <cellStyle name="Normal 2 2 18" xfId="1385"/>
    <cellStyle name="Normal 2 2 19" xfId="1386"/>
    <cellStyle name="Normal 2 2 2" xfId="919"/>
    <cellStyle name="Normál 2 2 2" xfId="920"/>
    <cellStyle name="Normal 2 2 2 10" xfId="1387"/>
    <cellStyle name="Normal 2 2 2 11" xfId="1388"/>
    <cellStyle name="Normal 2 2 2 12" xfId="1389"/>
    <cellStyle name="Normal 2 2 2 2" xfId="921"/>
    <cellStyle name="Normal 2 2 2 3" xfId="1390"/>
    <cellStyle name="Normal 2 2 2 4" xfId="1391"/>
    <cellStyle name="Normal 2 2 2 5" xfId="1392"/>
    <cellStyle name="Normal 2 2 2 6" xfId="1393"/>
    <cellStyle name="Normal 2 2 2 7" xfId="1394"/>
    <cellStyle name="Normal 2 2 2 8" xfId="1395"/>
    <cellStyle name="Normal 2 2 2 9" xfId="1396"/>
    <cellStyle name="Normal 2 2 20" xfId="1397"/>
    <cellStyle name="Normal 2 2 21" xfId="1398"/>
    <cellStyle name="Normal 2 2 22" xfId="1399"/>
    <cellStyle name="Normal 2 2 3" xfId="922"/>
    <cellStyle name="Normál 2 2 3" xfId="915"/>
    <cellStyle name="Normal 2 2 3 2" xfId="923"/>
    <cellStyle name="Normal 2 2 4" xfId="924"/>
    <cellStyle name="Normál 2 2 4" xfId="1670"/>
    <cellStyle name="Normal 2 2 4 2" xfId="925"/>
    <cellStyle name="Normal 2 2 5" xfId="926"/>
    <cellStyle name="Normál 2 2 5" xfId="1722"/>
    <cellStyle name="Normal 2 2 5 2" xfId="927"/>
    <cellStyle name="Normal 2 2 6" xfId="928"/>
    <cellStyle name="Normál 2 2 6" xfId="1703"/>
    <cellStyle name="Normal 2 2 6 2" xfId="929"/>
    <cellStyle name="Normal 2 2 7" xfId="930"/>
    <cellStyle name="Normál 2 2 7" xfId="875"/>
    <cellStyle name="Normal 2 2 8" xfId="931"/>
    <cellStyle name="Normál 2 2 8" xfId="1692"/>
    <cellStyle name="Normal 2 2 9" xfId="932"/>
    <cellStyle name="Normál 2 2 9" xfId="1674"/>
    <cellStyle name="Normal 2 20" xfId="1400"/>
    <cellStyle name="Normál 2 20" xfId="1697"/>
    <cellStyle name="Normal 2 21" xfId="1401"/>
    <cellStyle name="Normál 2 21" xfId="1709"/>
    <cellStyle name="Normal 2 22" xfId="1402"/>
    <cellStyle name="Normál 2 22" xfId="882"/>
    <cellStyle name="Normal 2 23" xfId="1403"/>
    <cellStyle name="Normal 2 24" xfId="1404"/>
    <cellStyle name="Normal 2 25" xfId="1405"/>
    <cellStyle name="Normal 2 26" xfId="1406"/>
    <cellStyle name="Normal 2 27" xfId="1407"/>
    <cellStyle name="Normal 2 28" xfId="898"/>
    <cellStyle name="Normal 2 29" xfId="1667"/>
    <cellStyle name="Normal 2 3" xfId="933"/>
    <cellStyle name="Normál 2 3" xfId="507"/>
    <cellStyle name="Normal 2 3 10" xfId="1408"/>
    <cellStyle name="Normál 2 3 10" xfId="1694"/>
    <cellStyle name="Normal 2 3 11" xfId="1409"/>
    <cellStyle name="Normál 2 3 11" xfId="1669"/>
    <cellStyle name="Normal 2 3 12" xfId="1410"/>
    <cellStyle name="Normal 2 3 2" xfId="935"/>
    <cellStyle name="Normál 2 3 2" xfId="936"/>
    <cellStyle name="Normal 2 3 3" xfId="1411"/>
    <cellStyle name="Normál 2 3 3" xfId="937"/>
    <cellStyle name="Normal 2 3 4" xfId="1412"/>
    <cellStyle name="Normál 2 3 4" xfId="938"/>
    <cellStyle name="Normal 2 3 5" xfId="1413"/>
    <cellStyle name="Normál 2 3 5" xfId="934"/>
    <cellStyle name="Normal 2 3 6" xfId="1414"/>
    <cellStyle name="Normál 2 3 6" xfId="1671"/>
    <cellStyle name="Normal 2 3 7" xfId="1415"/>
    <cellStyle name="Normál 2 3 7" xfId="1686"/>
    <cellStyle name="Normal 2 3 8" xfId="1416"/>
    <cellStyle name="Normál 2 3 8" xfId="1714"/>
    <cellStyle name="Normal 2 3 9" xfId="1417"/>
    <cellStyle name="Normál 2 3 9" xfId="1105"/>
    <cellStyle name="Normal 2 30" xfId="1724"/>
    <cellStyle name="Normal 2 31" xfId="1128"/>
    <cellStyle name="Normal 2 32" xfId="1698"/>
    <cellStyle name="Normal 2 33" xfId="1708"/>
    <cellStyle name="Normal 2 34" xfId="1358"/>
    <cellStyle name="Normal 2 4" xfId="939"/>
    <cellStyle name="Normál 2 4" xfId="585"/>
    <cellStyle name="Normal 2 4 10" xfId="1418"/>
    <cellStyle name="Normal 2 4 11" xfId="1419"/>
    <cellStyle name="Normal 2 4 2" xfId="1420"/>
    <cellStyle name="Normál 2 4 2" xfId="941"/>
    <cellStyle name="Normal 2 4 3" xfId="1421"/>
    <cellStyle name="Normál 2 4 3" xfId="940"/>
    <cellStyle name="Normal 2 4 4" xfId="1422"/>
    <cellStyle name="Normál 2 4 4" xfId="1672"/>
    <cellStyle name="Normal 2 4 5" xfId="1423"/>
    <cellStyle name="Normál 2 4 5" xfId="1685"/>
    <cellStyle name="Normal 2 4 6" xfId="1424"/>
    <cellStyle name="Normál 2 4 6" xfId="1715"/>
    <cellStyle name="Normal 2 4 7" xfId="1425"/>
    <cellStyle name="Normál 2 4 7" xfId="1106"/>
    <cellStyle name="Normal 2 4 8" xfId="1426"/>
    <cellStyle name="Normál 2 4 8" xfId="1730"/>
    <cellStyle name="Normal 2 4 9" xfId="1427"/>
    <cellStyle name="Normál 2 4 9" xfId="1700"/>
    <cellStyle name="Normal 2 5" xfId="942"/>
    <cellStyle name="Normál 2 5" xfId="97"/>
    <cellStyle name="Normal 2 5 10" xfId="1428"/>
    <cellStyle name="Normal 2 5 11" xfId="1429"/>
    <cellStyle name="Normal 2 5 2" xfId="1430"/>
    <cellStyle name="Normál 2 5 2" xfId="943"/>
    <cellStyle name="Normal 2 5 3" xfId="1431"/>
    <cellStyle name="Normál 2 5 3" xfId="1673"/>
    <cellStyle name="Normal 2 5 4" xfId="1432"/>
    <cellStyle name="Normál 2 5 4" xfId="1684"/>
    <cellStyle name="Normal 2 5 5" xfId="1433"/>
    <cellStyle name="Normál 2 5 5" xfId="1716"/>
    <cellStyle name="Normal 2 5 6" xfId="1434"/>
    <cellStyle name="Normál 2 5 6" xfId="1647"/>
    <cellStyle name="Normal 2 5 7" xfId="1435"/>
    <cellStyle name="Normál 2 5 7" xfId="1731"/>
    <cellStyle name="Normal 2 5 8" xfId="1436"/>
    <cellStyle name="Normál 2 5 8" xfId="1662"/>
    <cellStyle name="Normal 2 5 9" xfId="1437"/>
    <cellStyle name="Normal 2 6" xfId="944"/>
    <cellStyle name="Normál 2 6" xfId="945"/>
    <cellStyle name="Normal 2 7" xfId="946"/>
    <cellStyle name="Normál 2 7" xfId="947"/>
    <cellStyle name="Normal 2 8" xfId="948"/>
    <cellStyle name="Normál 2 8" xfId="949"/>
    <cellStyle name="Normal 2 9" xfId="950"/>
    <cellStyle name="Normál 2 9" xfId="951"/>
    <cellStyle name="Normal 20" xfId="1438"/>
    <cellStyle name="Normál 20" xfId="298"/>
    <cellStyle name="Normal 20 2" xfId="1439"/>
    <cellStyle name="Normal 21" xfId="1440"/>
    <cellStyle name="Normál 21" xfId="299"/>
    <cellStyle name="Normal 22" xfId="1441"/>
    <cellStyle name="Normál 22" xfId="300"/>
    <cellStyle name="Normal 23" xfId="1442"/>
    <cellStyle name="Normál 23" xfId="301"/>
    <cellStyle name="Normal 24" xfId="1443"/>
    <cellStyle name="Normál 24" xfId="302"/>
    <cellStyle name="Normal 25" xfId="1444"/>
    <cellStyle name="Normál 25" xfId="303"/>
    <cellStyle name="Normál 25 2" xfId="304"/>
    <cellStyle name="Normál 25 3" xfId="952"/>
    <cellStyle name="Normál 25 4" xfId="953"/>
    <cellStyle name="Normal 26" xfId="1445"/>
    <cellStyle name="Normál 26" xfId="305"/>
    <cellStyle name="Normal 26 2" xfId="1446"/>
    <cellStyle name="Normál 26 2" xfId="954"/>
    <cellStyle name="Normal 27" xfId="1447"/>
    <cellStyle name="Normál 27" xfId="306"/>
    <cellStyle name="Normal 27 2" xfId="1448"/>
    <cellStyle name="Normál 27 2" xfId="955"/>
    <cellStyle name="Normal 27 3" xfId="1449"/>
    <cellStyle name="Normal 28" xfId="1450"/>
    <cellStyle name="Normál 28" xfId="307"/>
    <cellStyle name="Normal 28 2" xfId="1451"/>
    <cellStyle name="Normál 28 2" xfId="956"/>
    <cellStyle name="Normal 28 3" xfId="1452"/>
    <cellStyle name="Normal 29" xfId="1453"/>
    <cellStyle name="Normál 29" xfId="308"/>
    <cellStyle name="Normal 29 2" xfId="1454"/>
    <cellStyle name="Normál 29 2" xfId="957"/>
    <cellStyle name="Normal 29 3" xfId="1455"/>
    <cellStyle name="Normal 3" xfId="958"/>
    <cellStyle name="Normál 3" xfId="309"/>
    <cellStyle name="Normal 3 2" xfId="959"/>
    <cellStyle name="Normál 3 2" xfId="508"/>
    <cellStyle name="Normal 3 2 10" xfId="1456"/>
    <cellStyle name="Normal 3 2 11" xfId="1457"/>
    <cellStyle name="Normal 3 2 12" xfId="1458"/>
    <cellStyle name="Normal 3 2 2" xfId="1459"/>
    <cellStyle name="Normál 3 2 2" xfId="960"/>
    <cellStyle name="Normal 3 2 3" xfId="1460"/>
    <cellStyle name="Normál 3 2 3" xfId="1675"/>
    <cellStyle name="Normal 3 2 4" xfId="1461"/>
    <cellStyle name="Normál 3 2 4" xfId="1683"/>
    <cellStyle name="Normal 3 2 5" xfId="1462"/>
    <cellStyle name="Normál 3 2 5" xfId="1679"/>
    <cellStyle name="Normal 3 2 6" xfId="1463"/>
    <cellStyle name="Normál 3 2 6" xfId="1681"/>
    <cellStyle name="Normal 3 2 7" xfId="1464"/>
    <cellStyle name="Normál 3 2 7" xfId="1718"/>
    <cellStyle name="Normal 3 2 8" xfId="1465"/>
    <cellStyle name="Normál 3 2 8" xfId="1113"/>
    <cellStyle name="Normal 3 2 9" xfId="1466"/>
    <cellStyle name="Normal 3 3" xfId="961"/>
    <cellStyle name="Normál 3 3" xfId="962"/>
    <cellStyle name="Normal 3 3 10" xfId="1467"/>
    <cellStyle name="Normal 3 3 11" xfId="1468"/>
    <cellStyle name="Normal 3 3 2" xfId="1469"/>
    <cellStyle name="Normal 3 3 3" xfId="1470"/>
    <cellStyle name="Normal 3 3 4" xfId="1471"/>
    <cellStyle name="Normal 3 3 5" xfId="1472"/>
    <cellStyle name="Normal 3 3 6" xfId="1473"/>
    <cellStyle name="Normal 3 3 7" xfId="1474"/>
    <cellStyle name="Normal 3 3 8" xfId="1475"/>
    <cellStyle name="Normal 3 3 9" xfId="1476"/>
    <cellStyle name="Normal 3 4" xfId="963"/>
    <cellStyle name="Normál 3 4" xfId="964"/>
    <cellStyle name="Normal 3 5" xfId="1477"/>
    <cellStyle name="Normal 30" xfId="1478"/>
    <cellStyle name="Normál 30" xfId="310"/>
    <cellStyle name="Normal 30 2" xfId="1479"/>
    <cellStyle name="Normál 30 2" xfId="965"/>
    <cellStyle name="Normal 30 3" xfId="1480"/>
    <cellStyle name="Normal 31" xfId="1481"/>
    <cellStyle name="Normál 31" xfId="311"/>
    <cellStyle name="Normál 31 2" xfId="966"/>
    <cellStyle name="Normal 32" xfId="1482"/>
    <cellStyle name="Normál 32" xfId="312"/>
    <cellStyle name="Normal 33" xfId="1483"/>
    <cellStyle name="Normál 33" xfId="313"/>
    <cellStyle name="Normal 34" xfId="1484"/>
    <cellStyle name="Normál 34" xfId="314"/>
    <cellStyle name="Normal 35" xfId="1485"/>
    <cellStyle name="Normál 35" xfId="315"/>
    <cellStyle name="Normal 36" xfId="1486"/>
    <cellStyle name="Normál 36" xfId="316"/>
    <cellStyle name="Normál 36 2" xfId="56"/>
    <cellStyle name="Normál 36 2 2" xfId="967"/>
    <cellStyle name="Normal 37" xfId="1487"/>
    <cellStyle name="Normál 37" xfId="317"/>
    <cellStyle name="Normal 37 2" xfId="1488"/>
    <cellStyle name="Normál 37 2" xfId="969"/>
    <cellStyle name="Normál 37 3" xfId="968"/>
    <cellStyle name="Normál 37 4" xfId="1677"/>
    <cellStyle name="Normál 37 5" xfId="1682"/>
    <cellStyle name="Normál 37 6" xfId="1717"/>
    <cellStyle name="Normál 37 7" xfId="1705"/>
    <cellStyle name="Normál 37 8" xfId="846"/>
    <cellStyle name="Normál 37 9" xfId="1691"/>
    <cellStyle name="Normal 38" xfId="1489"/>
    <cellStyle name="Normál 38" xfId="427"/>
    <cellStyle name="Normal 38 2" xfId="1490"/>
    <cellStyle name="Normal 39" xfId="1491"/>
    <cellStyle name="Normál 39" xfId="454"/>
    <cellStyle name="Normal 39 2" xfId="1492"/>
    <cellStyle name="Normal 4" xfId="970"/>
    <cellStyle name="Normál 4" xfId="144"/>
    <cellStyle name="Normal 4 10" xfId="1493"/>
    <cellStyle name="Normal 4 11" xfId="1494"/>
    <cellStyle name="Normal 4 12" xfId="1495"/>
    <cellStyle name="Normal 4 13" xfId="1496"/>
    <cellStyle name="Normal 4 2" xfId="971"/>
    <cellStyle name="Normál 4 2" xfId="972"/>
    <cellStyle name="Normal 4 2 10" xfId="1497"/>
    <cellStyle name="Normal 4 2 11" xfId="1498"/>
    <cellStyle name="Normal 4 2 12" xfId="1499"/>
    <cellStyle name="Normal 4 2 2" xfId="1500"/>
    <cellStyle name="Normál 4 2 2" xfId="973"/>
    <cellStyle name="Normal 4 2 3" xfId="1501"/>
    <cellStyle name="Normal 4 2 4" xfId="1502"/>
    <cellStyle name="Normal 4 2 5" xfId="1503"/>
    <cellStyle name="Normal 4 2 6" xfId="1504"/>
    <cellStyle name="Normal 4 2 7" xfId="1505"/>
    <cellStyle name="Normal 4 2 8" xfId="1506"/>
    <cellStyle name="Normal 4 2 9" xfId="1507"/>
    <cellStyle name="Normal 4 3" xfId="974"/>
    <cellStyle name="Normal 4 3 2" xfId="1508"/>
    <cellStyle name="Normal 4 4" xfId="1509"/>
    <cellStyle name="Normal 4 5" xfId="1510"/>
    <cellStyle name="Normal 4 6" xfId="1511"/>
    <cellStyle name="Normal 4 7" xfId="1512"/>
    <cellStyle name="Normal 4 8" xfId="1513"/>
    <cellStyle name="Normal 4 9" xfId="1514"/>
    <cellStyle name="Normal 40" xfId="1515"/>
    <cellStyle name="Normál 40" xfId="448"/>
    <cellStyle name="Normal 40 2" xfId="1516"/>
    <cellStyle name="Normal 41" xfId="1517"/>
    <cellStyle name="Normál 41" xfId="457"/>
    <cellStyle name="Normal 41 2" xfId="1518"/>
    <cellStyle name="Normal 42" xfId="1519"/>
    <cellStyle name="Normál 42" xfId="447"/>
    <cellStyle name="Normál 42 2" xfId="975"/>
    <cellStyle name="Normal 43" xfId="1520"/>
    <cellStyle name="Normál 43" xfId="458"/>
    <cellStyle name="Normal 43 2" xfId="1521"/>
    <cellStyle name="Normál 43 2" xfId="976"/>
    <cellStyle name="Normál 43 3" xfId="1678"/>
    <cellStyle name="Normál 43 4" xfId="1720"/>
    <cellStyle name="Normál 43 5" xfId="1118"/>
    <cellStyle name="Normál 43 6" xfId="1696"/>
    <cellStyle name="Normál 43 7" xfId="1666"/>
    <cellStyle name="Normál 43 8" xfId="1687"/>
    <cellStyle name="Normal 44" xfId="1522"/>
    <cellStyle name="Normál 44" xfId="460"/>
    <cellStyle name="Normál 44 2" xfId="978"/>
    <cellStyle name="Normál 44 3" xfId="977"/>
    <cellStyle name="Normal 45" xfId="1523"/>
    <cellStyle name="Normál 45" xfId="459"/>
    <cellStyle name="Normál 45 2" xfId="980"/>
    <cellStyle name="Normál 45 3" xfId="1524"/>
    <cellStyle name="Normál 45 4" xfId="979"/>
    <cellStyle name="Normal 46" xfId="1525"/>
    <cellStyle name="Normál 46" xfId="503"/>
    <cellStyle name="Normál 46 2" xfId="981"/>
    <cellStyle name="Normal 47" xfId="1526"/>
    <cellStyle name="Normál 47" xfId="580"/>
    <cellStyle name="Normál 47 2" xfId="1527"/>
    <cellStyle name="Normál 47 3" xfId="982"/>
    <cellStyle name="Normal 48" xfId="1528"/>
    <cellStyle name="Normál 48" xfId="581"/>
    <cellStyle name="Normál 48 2" xfId="1529"/>
    <cellStyle name="Normál 48 3" xfId="983"/>
    <cellStyle name="Normal 49" xfId="1530"/>
    <cellStyle name="Normál 49" xfId="582"/>
    <cellStyle name="Normál 49 2" xfId="1531"/>
    <cellStyle name="Normál 49 3" xfId="984"/>
    <cellStyle name="Normal 5" xfId="985"/>
    <cellStyle name="Normál 5" xfId="318"/>
    <cellStyle name="Normal 5 2" xfId="1532"/>
    <cellStyle name="Normál 5 2" xfId="504"/>
    <cellStyle name="Normal 5 2 2" xfId="1533"/>
    <cellStyle name="Normál 5 2 2" xfId="1534"/>
    <cellStyle name="Normál 5 2 3" xfId="986"/>
    <cellStyle name="Normál 5 2 4" xfId="1680"/>
    <cellStyle name="Normál 5 2 5" xfId="1719"/>
    <cellStyle name="Normál 5 2 6" xfId="1648"/>
    <cellStyle name="Normál 5 2 7" xfId="1695"/>
    <cellStyle name="Normál 5 2 8" xfId="1710"/>
    <cellStyle name="Normál 5 2 9" xfId="897"/>
    <cellStyle name="Normal 5 3" xfId="1535"/>
    <cellStyle name="Normál 5 3" xfId="987"/>
    <cellStyle name="Normal 50" xfId="1536"/>
    <cellStyle name="Normál 50" xfId="583"/>
    <cellStyle name="Normál 50 2" xfId="988"/>
    <cellStyle name="Normal 51" xfId="1537"/>
    <cellStyle name="Normál 51" xfId="584"/>
    <cellStyle name="Normál 51 2" xfId="989"/>
    <cellStyle name="Normal 52" xfId="1538"/>
    <cellStyle name="Normál 52" xfId="586"/>
    <cellStyle name="Normál 52 2" xfId="990"/>
    <cellStyle name="Normal 53" xfId="1539"/>
    <cellStyle name="Normál 53" xfId="59"/>
    <cellStyle name="Normál 53 2" xfId="992"/>
    <cellStyle name="Normál 53 3" xfId="991"/>
    <cellStyle name="Normal 54" xfId="1540"/>
    <cellStyle name="Normál 54" xfId="993"/>
    <cellStyle name="Normal 54 2" xfId="1541"/>
    <cellStyle name="Normal 55" xfId="1542"/>
    <cellStyle name="Normál 55" xfId="994"/>
    <cellStyle name="Normal 55 2" xfId="1543"/>
    <cellStyle name="Normal 56" xfId="1544"/>
    <cellStyle name="Normál 56" xfId="995"/>
    <cellStyle name="Normal 56 2" xfId="1545"/>
    <cellStyle name="Normal 57" xfId="1546"/>
    <cellStyle name="Normál 57" xfId="996"/>
    <cellStyle name="Normal 58" xfId="1547"/>
    <cellStyle name="Normál 58" xfId="997"/>
    <cellStyle name="Normal 59" xfId="1548"/>
    <cellStyle name="Normál 59" xfId="998"/>
    <cellStyle name="Normál 59 2" xfId="999"/>
    <cellStyle name="Normal 6" xfId="1549"/>
    <cellStyle name="Normál 6" xfId="319"/>
    <cellStyle name="Normal 6 2" xfId="1550"/>
    <cellStyle name="Normál 6 2" xfId="1000"/>
    <cellStyle name="Normal 6 2 2" xfId="1551"/>
    <cellStyle name="Normál 6 2 2" xfId="1001"/>
    <cellStyle name="Normal 6 3" xfId="1552"/>
    <cellStyle name="Normal 60" xfId="1553"/>
    <cellStyle name="Normál 60" xfId="1002"/>
    <cellStyle name="Normál 60 2" xfId="1003"/>
    <cellStyle name="Normal 61" xfId="1554"/>
    <cellStyle name="Normál 61" xfId="1004"/>
    <cellStyle name="Normál 61 2" xfId="1005"/>
    <cellStyle name="Normal 62" xfId="1555"/>
    <cellStyle name="Normál 62" xfId="1006"/>
    <cellStyle name="Normál 62 2" xfId="1007"/>
    <cellStyle name="Normál 62 3" xfId="1008"/>
    <cellStyle name="Normal 63" xfId="1556"/>
    <cellStyle name="Normál 63" xfId="1009"/>
    <cellStyle name="Normál 63 2" xfId="1010"/>
    <cellStyle name="Normál 63 3" xfId="1011"/>
    <cellStyle name="Normal 64" xfId="1557"/>
    <cellStyle name="Normál 64" xfId="1012"/>
    <cellStyle name="Normál 64 2" xfId="1013"/>
    <cellStyle name="Normal 65" xfId="1558"/>
    <cellStyle name="Normál 65" xfId="1014"/>
    <cellStyle name="Normál 65 2" xfId="1015"/>
    <cellStyle name="Normal 66" xfId="1559"/>
    <cellStyle name="Normál 66" xfId="1016"/>
    <cellStyle name="Normál 66 2" xfId="1017"/>
    <cellStyle name="Normal 67" xfId="1560"/>
    <cellStyle name="Normál 67" xfId="1018"/>
    <cellStyle name="Normal 68" xfId="1561"/>
    <cellStyle name="Normál 68" xfId="1019"/>
    <cellStyle name="Normal 69" xfId="1562"/>
    <cellStyle name="Normál 69" xfId="1020"/>
    <cellStyle name="Normal 7" xfId="1563"/>
    <cellStyle name="Normál 7" xfId="320"/>
    <cellStyle name="Normal 7 2" xfId="1564"/>
    <cellStyle name="Normál 7 2" xfId="1021"/>
    <cellStyle name="Normal 7 3" xfId="1565"/>
    <cellStyle name="Normal 7 3 2" xfId="1566"/>
    <cellStyle name="Normal 7 4" xfId="1567"/>
    <cellStyle name="Normal 70" xfId="1568"/>
    <cellStyle name="Normál 70" xfId="1022"/>
    <cellStyle name="Normal 71" xfId="1569"/>
    <cellStyle name="Normál 71" xfId="1023"/>
    <cellStyle name="Normál 71 2" xfId="1024"/>
    <cellStyle name="Normal 72" xfId="1570"/>
    <cellStyle name="Normál 72" xfId="1025"/>
    <cellStyle name="Normál 72 2" xfId="1026"/>
    <cellStyle name="Normal 73" xfId="1571"/>
    <cellStyle name="Normál 73" xfId="1027"/>
    <cellStyle name="Normál 73 2" xfId="1028"/>
    <cellStyle name="Normal 74" xfId="1572"/>
    <cellStyle name="Normál 74" xfId="1029"/>
    <cellStyle name="Normál 74 2" xfId="1030"/>
    <cellStyle name="Normal 75" xfId="1573"/>
    <cellStyle name="Normál 75" xfId="1031"/>
    <cellStyle name="Normal 76" xfId="1574"/>
    <cellStyle name="Normál 76" xfId="1032"/>
    <cellStyle name="Normál 76 2" xfId="1033"/>
    <cellStyle name="Normal 77" xfId="1575"/>
    <cellStyle name="Normál 77" xfId="1034"/>
    <cellStyle name="Normal 78" xfId="1576"/>
    <cellStyle name="Normál 78" xfId="1035"/>
    <cellStyle name="Normal 79" xfId="1577"/>
    <cellStyle name="Normál 79" xfId="1036"/>
    <cellStyle name="Normal 8" xfId="1578"/>
    <cellStyle name="Normál 8" xfId="321"/>
    <cellStyle name="Normál 8 2" xfId="1037"/>
    <cellStyle name="Normal 80" xfId="1579"/>
    <cellStyle name="Normál 80" xfId="1038"/>
    <cellStyle name="Normál 81" xfId="1039"/>
    <cellStyle name="Normál 82" xfId="1580"/>
    <cellStyle name="Normál 83" xfId="1581"/>
    <cellStyle name="Normál 84" xfId="1582"/>
    <cellStyle name="Normál 85" xfId="1583"/>
    <cellStyle name="Normál 86" xfId="1584"/>
    <cellStyle name="Normál 87" xfId="1585"/>
    <cellStyle name="Normál 88" xfId="1586"/>
    <cellStyle name="Normál 89" xfId="1587"/>
    <cellStyle name="Normal 9" xfId="1588"/>
    <cellStyle name="Normál 9" xfId="322"/>
    <cellStyle name="Normál 9 2" xfId="1040"/>
    <cellStyle name="Normál 90" xfId="1589"/>
    <cellStyle name="Normál 91" xfId="1590"/>
    <cellStyle name="Normál 92" xfId="1591"/>
    <cellStyle name="Normál 93" xfId="1592"/>
    <cellStyle name="Normál 94" xfId="1593"/>
    <cellStyle name="Normál 95" xfId="1594"/>
    <cellStyle name="Normál 96" xfId="1595"/>
    <cellStyle name="Normál 97" xfId="1596"/>
    <cellStyle name="Normál 98" xfId="1597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Normalny_56.Podstawowe dane o woj.(1)" xfId="1041"/>
    <cellStyle name="Note" xfId="98"/>
    <cellStyle name="Note 2" xfId="1042"/>
    <cellStyle name="Note 2 2" xfId="1598"/>
    <cellStyle name="Note 2 2 2" xfId="1599"/>
    <cellStyle name="Note 2 3" xfId="1600"/>
    <cellStyle name="Note 2 4" xfId="1601"/>
    <cellStyle name="Note 3" xfId="1602"/>
    <cellStyle name="Output" xfId="99"/>
    <cellStyle name="Output 2" xfId="1603"/>
    <cellStyle name="OUTPUT LINE ITEMS" xfId="1043"/>
    <cellStyle name="Összesen 2" xfId="323"/>
    <cellStyle name="Összesen 3" xfId="455"/>
    <cellStyle name="Összesen 3 2" xfId="1044"/>
    <cellStyle name="Percent (0)" xfId="1045"/>
    <cellStyle name="Percent (0) 2" xfId="1046"/>
    <cellStyle name="Percent [0]" xfId="40"/>
    <cellStyle name="Percent [0] 2" xfId="325"/>
    <cellStyle name="Percent [0] 3" xfId="326"/>
    <cellStyle name="Percent [0] 4" xfId="324"/>
    <cellStyle name="Percent [0] 4 2" xfId="1047"/>
    <cellStyle name="Percent [0] 5" xfId="1048"/>
    <cellStyle name="Percent [00]" xfId="41"/>
    <cellStyle name="Percent [00] 2" xfId="328"/>
    <cellStyle name="Percent [00] 3" xfId="329"/>
    <cellStyle name="Percent [00] 4" xfId="327"/>
    <cellStyle name="Percent [00] 4 2" xfId="1049"/>
    <cellStyle name="Percent [00] 5" xfId="1050"/>
    <cellStyle name="Percent [2]" xfId="42"/>
    <cellStyle name="Percent [2] 2" xfId="331"/>
    <cellStyle name="Percent [2] 3" xfId="332"/>
    <cellStyle name="Percent [2] 4" xfId="333"/>
    <cellStyle name="Percent [2] 5" xfId="330"/>
    <cellStyle name="Percent [2] 5 2" xfId="1052"/>
    <cellStyle name="Percent [2] 5 3" xfId="1051"/>
    <cellStyle name="Percent 10" xfId="1604"/>
    <cellStyle name="Percent 11" xfId="1605"/>
    <cellStyle name="Percent 12" xfId="1606"/>
    <cellStyle name="Percent 13" xfId="1607"/>
    <cellStyle name="Percent 14" xfId="1608"/>
    <cellStyle name="Percent 15" xfId="1609"/>
    <cellStyle name="Percent 16" xfId="1610"/>
    <cellStyle name="Percent 17" xfId="1611"/>
    <cellStyle name="Percent 18" xfId="1612"/>
    <cellStyle name="Percent 19" xfId="1613"/>
    <cellStyle name="Percent 2" xfId="1053"/>
    <cellStyle name="Percent 2 2" xfId="1054"/>
    <cellStyle name="Percent 2 2 2" xfId="1614"/>
    <cellStyle name="Percent 2 3" xfId="1615"/>
    <cellStyle name="Percent 2 4" xfId="1616"/>
    <cellStyle name="Percent 20" xfId="1617"/>
    <cellStyle name="Percent 21" xfId="1618"/>
    <cellStyle name="Percent 22" xfId="1619"/>
    <cellStyle name="Percent 23" xfId="1620"/>
    <cellStyle name="Percent 24" xfId="1621"/>
    <cellStyle name="Percent 25" xfId="1622"/>
    <cellStyle name="Percent 26" xfId="1623"/>
    <cellStyle name="Percent 27" xfId="1624"/>
    <cellStyle name="Percent 28" xfId="1625"/>
    <cellStyle name="Percent 29" xfId="1626"/>
    <cellStyle name="Percent 3" xfId="1055"/>
    <cellStyle name="Percent 3 2" xfId="1627"/>
    <cellStyle name="Percent 3 3" xfId="1628"/>
    <cellStyle name="Percent 30" xfId="1629"/>
    <cellStyle name="Percent 31" xfId="1630"/>
    <cellStyle name="Percent 32" xfId="1631"/>
    <cellStyle name="Percent 33" xfId="1632"/>
    <cellStyle name="Percent 34" xfId="1633"/>
    <cellStyle name="Percent 35" xfId="1634"/>
    <cellStyle name="Percent 36" xfId="1635"/>
    <cellStyle name="Percent 37" xfId="1636"/>
    <cellStyle name="Percent 38" xfId="1637"/>
    <cellStyle name="Percent 4" xfId="1056"/>
    <cellStyle name="Percent 5" xfId="1638"/>
    <cellStyle name="Percent 6" xfId="1639"/>
    <cellStyle name="Percent 7" xfId="1640"/>
    <cellStyle name="Percent 8" xfId="1641"/>
    <cellStyle name="Percent 9" xfId="1642"/>
    <cellStyle name="Planungsobjekt" xfId="1057"/>
    <cellStyle name="PrePop Currency (0)" xfId="43"/>
    <cellStyle name="PrePop Currency (0) 2" xfId="335"/>
    <cellStyle name="PrePop Currency (0) 3" xfId="336"/>
    <cellStyle name="PrePop Currency (0) 4" xfId="334"/>
    <cellStyle name="PrePop Currency (0) 4 2" xfId="1058"/>
    <cellStyle name="PrePop Currency (0) 5" xfId="1059"/>
    <cellStyle name="PrePop Currency (2)" xfId="44"/>
    <cellStyle name="PrePop Currency (2) 2" xfId="338"/>
    <cellStyle name="PrePop Currency (2) 3" xfId="339"/>
    <cellStyle name="PrePop Currency (2) 4" xfId="337"/>
    <cellStyle name="PrePop Currency (2) 4 2" xfId="1060"/>
    <cellStyle name="PrePop Currency (2) 5" xfId="1061"/>
    <cellStyle name="PrePop Units (0)" xfId="45"/>
    <cellStyle name="PrePop Units (0) 2" xfId="341"/>
    <cellStyle name="PrePop Units (0) 3" xfId="342"/>
    <cellStyle name="PrePop Units (0) 4" xfId="340"/>
    <cellStyle name="PrePop Units (0) 4 2" xfId="1062"/>
    <cellStyle name="PrePop Units (0) 5" xfId="1063"/>
    <cellStyle name="PrePop Units (1)" xfId="46"/>
    <cellStyle name="PrePop Units (1) 2" xfId="344"/>
    <cellStyle name="PrePop Units (1) 3" xfId="345"/>
    <cellStyle name="PrePop Units (1) 4" xfId="343"/>
    <cellStyle name="PrePop Units (1) 4 2" xfId="1064"/>
    <cellStyle name="PrePop Units (1) 5" xfId="1065"/>
    <cellStyle name="PrePop Units (2)" xfId="47"/>
    <cellStyle name="PrePop Units (2) 2" xfId="347"/>
    <cellStyle name="PrePop Units (2) 3" xfId="348"/>
    <cellStyle name="PrePop Units (2) 4" xfId="346"/>
    <cellStyle name="PrePop Units (2) 4 2" xfId="1066"/>
    <cellStyle name="PrePop Units (2) 5" xfId="1067"/>
    <cellStyle name="Prozent_066_otherDirectCosts_S&amp;D" xfId="1068"/>
    <cellStyle name="PSChar" xfId="1069"/>
    <cellStyle name="PSDate" xfId="1070"/>
    <cellStyle name="PSDec" xfId="1071"/>
    <cellStyle name="PSHeading" xfId="1072"/>
    <cellStyle name="PSHeading 2" xfId="1073"/>
    <cellStyle name="PSInt" xfId="1074"/>
    <cellStyle name="PSSpacer" xfId="1075"/>
    <cellStyle name="RevList" xfId="1076"/>
    <cellStyle name="Rossz 2" xfId="349"/>
    <cellStyle name="Rossz 3" xfId="434"/>
    <cellStyle name="Rossz 3 2" xfId="1078"/>
    <cellStyle name="saját1" xfId="1079"/>
    <cellStyle name="SAPBEXaggData" xfId="100"/>
    <cellStyle name="SAPBEXaggData 2" xfId="350"/>
    <cellStyle name="SAPBEXaggData 2 2" xfId="510"/>
    <cellStyle name="SAPBEXaggData 2 2 2" xfId="1643"/>
    <cellStyle name="SAPBEXaggData 2 2 3" xfId="1081"/>
    <cellStyle name="SAPBEXaggData 2 3" xfId="1080"/>
    <cellStyle name="SAPBEXaggData 3" xfId="425"/>
    <cellStyle name="SAPBEXaggData 3 2" xfId="511"/>
    <cellStyle name="SAPBEXaggData 4" xfId="462"/>
    <cellStyle name="SAPBEXaggData 4 2" xfId="509"/>
    <cellStyle name="SAPBEXaggDataEmph" xfId="101"/>
    <cellStyle name="SAPBEXaggDataEmph 2" xfId="351"/>
    <cellStyle name="SAPBEXaggDataEmph 2 2" xfId="512"/>
    <cellStyle name="SAPBEXaggDataEmph 2 3" xfId="1082"/>
    <cellStyle name="SAPBEXaggDataEmph 3" xfId="463"/>
    <cellStyle name="SAPBEXaggItem" xfId="102"/>
    <cellStyle name="SAPBEXaggItem 2" xfId="353"/>
    <cellStyle name="SAPBEXaggItem 2 2" xfId="514"/>
    <cellStyle name="SAPBEXaggItem 2 2 2" xfId="1644"/>
    <cellStyle name="SAPBEXaggItem 2 2 3" xfId="1084"/>
    <cellStyle name="SAPBEXaggItem 2 3" xfId="1083"/>
    <cellStyle name="SAPBEXaggItem 3" xfId="352"/>
    <cellStyle name="SAPBEXaggItem 3 2" xfId="515"/>
    <cellStyle name="SAPBEXaggItem 4" xfId="464"/>
    <cellStyle name="SAPBEXaggItem 4 2" xfId="513"/>
    <cellStyle name="SAPBEXaggItemX" xfId="103"/>
    <cellStyle name="SAPBEXaggItemX 2" xfId="354"/>
    <cellStyle name="SAPBEXaggItemX 2 2" xfId="516"/>
    <cellStyle name="SAPBEXaggItemX 2 3" xfId="1085"/>
    <cellStyle name="SAPBEXaggItemX 3" xfId="465"/>
    <cellStyle name="SAPBEXchaText" xfId="104"/>
    <cellStyle name="SAPBEXchaText 2" xfId="356"/>
    <cellStyle name="SAPBEXchaText 2 2" xfId="518"/>
    <cellStyle name="SAPBEXchaText 2 2 2" xfId="1645"/>
    <cellStyle name="SAPBEXchaText 2 2 3" xfId="1087"/>
    <cellStyle name="SAPBEXchaText 2 3" xfId="1086"/>
    <cellStyle name="SAPBEXchaText 3" xfId="355"/>
    <cellStyle name="SAPBEXchaText 3 2" xfId="519"/>
    <cellStyle name="SAPBEXchaText 4" xfId="466"/>
    <cellStyle name="SAPBEXchaText 4 2" xfId="517"/>
    <cellStyle name="SAPBEXexcBad7" xfId="105"/>
    <cellStyle name="SAPBEXexcBad7 2" xfId="357"/>
    <cellStyle name="SAPBEXexcBad7 2 2" xfId="521"/>
    <cellStyle name="SAPBEXexcBad7 2 3" xfId="1088"/>
    <cellStyle name="SAPBEXexcBad7 3" xfId="467"/>
    <cellStyle name="SAPBEXexcBad7 3 2" xfId="520"/>
    <cellStyle name="SAPBEXexcBad8" xfId="106"/>
    <cellStyle name="SAPBEXexcBad8 2" xfId="358"/>
    <cellStyle name="SAPBEXexcBad8 2 2" xfId="523"/>
    <cellStyle name="SAPBEXexcBad8 2 3" xfId="1089"/>
    <cellStyle name="SAPBEXexcBad8 3" xfId="468"/>
    <cellStyle name="SAPBEXexcBad8 3 2" xfId="522"/>
    <cellStyle name="SAPBEXexcBad9" xfId="107"/>
    <cellStyle name="SAPBEXexcBad9 2" xfId="359"/>
    <cellStyle name="SAPBEXexcBad9 2 2" xfId="525"/>
    <cellStyle name="SAPBEXexcBad9 2 3" xfId="1090"/>
    <cellStyle name="SAPBEXexcBad9 3" xfId="469"/>
    <cellStyle name="SAPBEXexcBad9 3 2" xfId="524"/>
    <cellStyle name="SAPBEXexcCritical4" xfId="108"/>
    <cellStyle name="SAPBEXexcCritical4 2" xfId="360"/>
    <cellStyle name="SAPBEXexcCritical4 2 2" xfId="527"/>
    <cellStyle name="SAPBEXexcCritical4 2 3" xfId="1091"/>
    <cellStyle name="SAPBEXexcCritical4 3" xfId="470"/>
    <cellStyle name="SAPBEXexcCritical4 3 2" xfId="526"/>
    <cellStyle name="SAPBEXexcCritical5" xfId="109"/>
    <cellStyle name="SAPBEXexcCritical5 2" xfId="361"/>
    <cellStyle name="SAPBEXexcCritical5 2 2" xfId="529"/>
    <cellStyle name="SAPBEXexcCritical5 2 3" xfId="1092"/>
    <cellStyle name="SAPBEXexcCritical5 3" xfId="471"/>
    <cellStyle name="SAPBEXexcCritical5 3 2" xfId="528"/>
    <cellStyle name="SAPBEXexcCritical6" xfId="110"/>
    <cellStyle name="SAPBEXexcCritical6 2" xfId="362"/>
    <cellStyle name="SAPBEXexcCritical6 2 2" xfId="531"/>
    <cellStyle name="SAPBEXexcCritical6 2 3" xfId="1094"/>
    <cellStyle name="SAPBEXexcCritical6 3" xfId="472"/>
    <cellStyle name="SAPBEXexcCritical6 3 2" xfId="530"/>
    <cellStyle name="SAPBEXexcGood1" xfId="111"/>
    <cellStyle name="SAPBEXexcGood1 2" xfId="363"/>
    <cellStyle name="SAPBEXexcGood1 2 2" xfId="533"/>
    <cellStyle name="SAPBEXexcGood1 2 3" xfId="1095"/>
    <cellStyle name="SAPBEXexcGood1 3" xfId="473"/>
    <cellStyle name="SAPBEXexcGood1 3 2" xfId="532"/>
    <cellStyle name="SAPBEXexcGood2" xfId="112"/>
    <cellStyle name="SAPBEXexcGood2 2" xfId="364"/>
    <cellStyle name="SAPBEXexcGood2 2 2" xfId="535"/>
    <cellStyle name="SAPBEXexcGood2 2 3" xfId="1096"/>
    <cellStyle name="SAPBEXexcGood2 3" xfId="474"/>
    <cellStyle name="SAPBEXexcGood2 3 2" xfId="534"/>
    <cellStyle name="SAPBEXexcGood3" xfId="113"/>
    <cellStyle name="SAPBEXexcGood3 2" xfId="365"/>
    <cellStyle name="SAPBEXexcGood3 2 2" xfId="537"/>
    <cellStyle name="SAPBEXexcGood3 2 3" xfId="1097"/>
    <cellStyle name="SAPBEXexcGood3 3" xfId="475"/>
    <cellStyle name="SAPBEXexcGood3 3 2" xfId="536"/>
    <cellStyle name="SAPBEXfilterDrill" xfId="114"/>
    <cellStyle name="SAPBEXfilterDrill 2" xfId="367"/>
    <cellStyle name="SAPBEXfilterDrill 2 2" xfId="1099"/>
    <cellStyle name="SAPBEXfilterDrill 2 3" xfId="1098"/>
    <cellStyle name="SAPBEXfilterDrill 3" xfId="366"/>
    <cellStyle name="SAPBEXfilterDrill 3 2" xfId="539"/>
    <cellStyle name="SAPBEXfilterDrill 4" xfId="476"/>
    <cellStyle name="SAPBEXfilterDrill 4 2" xfId="538"/>
    <cellStyle name="SAPBEXfilterItem" xfId="115"/>
    <cellStyle name="SAPBEXfilterItem 2" xfId="369"/>
    <cellStyle name="SAPBEXfilterItem 2 2" xfId="1101"/>
    <cellStyle name="SAPBEXfilterItem 2 3" xfId="1100"/>
    <cellStyle name="SAPBEXfilterItem 3" xfId="368"/>
    <cellStyle name="SAPBEXfilterItem 3 2" xfId="540"/>
    <cellStyle name="SAPBEXfilterItem 4" xfId="477"/>
    <cellStyle name="SAPBEXfilterText" xfId="116"/>
    <cellStyle name="SAPBEXfilterText 2" xfId="370"/>
    <cellStyle name="SAPBEXfilterText 2 2" xfId="541"/>
    <cellStyle name="SAPBEXfilterText 2 3" xfId="1102"/>
    <cellStyle name="SAPBEXfilterText 3" xfId="478"/>
    <cellStyle name="SAPBEXformats" xfId="117"/>
    <cellStyle name="SAPBEXformats 2" xfId="372"/>
    <cellStyle name="SAPBEXformats 2 2" xfId="543"/>
    <cellStyle name="SAPBEXformats 2 2 2" xfId="1646"/>
    <cellStyle name="SAPBEXformats 2 2 3" xfId="1104"/>
    <cellStyle name="SAPBEXformats 2 3" xfId="1103"/>
    <cellStyle name="SAPBEXformats 3" xfId="371"/>
    <cellStyle name="SAPBEXformats 3 2" xfId="544"/>
    <cellStyle name="SAPBEXformats 4" xfId="479"/>
    <cellStyle name="SAPBEXformats 4 2" xfId="542"/>
    <cellStyle name="SAPBEXheaderItem" xfId="118"/>
    <cellStyle name="SAPBEXheaderItem 2" xfId="374"/>
    <cellStyle name="SAPBEXheaderItem 2 2" xfId="1108"/>
    <cellStyle name="SAPBEXheaderItem 2 3" xfId="1107"/>
    <cellStyle name="SAPBEXheaderItem 3" xfId="373"/>
    <cellStyle name="SAPBEXheaderItem 3 2" xfId="546"/>
    <cellStyle name="SAPBEXheaderItem 4" xfId="480"/>
    <cellStyle name="SAPBEXheaderItem 4 2" xfId="545"/>
    <cellStyle name="SAPBEXheaderText" xfId="119"/>
    <cellStyle name="SAPBEXheaderText 2" xfId="376"/>
    <cellStyle name="SAPBEXheaderText 2 2" xfId="1110"/>
    <cellStyle name="SAPBEXheaderText 2 3" xfId="1109"/>
    <cellStyle name="SAPBEXheaderText 3" xfId="375"/>
    <cellStyle name="SAPBEXheaderText 3 2" xfId="548"/>
    <cellStyle name="SAPBEXheaderText 4" xfId="481"/>
    <cellStyle name="SAPBEXheaderText 4 2" xfId="547"/>
    <cellStyle name="SAPBEXHLevel0" xfId="120"/>
    <cellStyle name="SAPBEXHLevel0 2" xfId="378"/>
    <cellStyle name="SAPBEXHLevel0 2 2" xfId="1112"/>
    <cellStyle name="SAPBEXHLevel0 2 3" xfId="1111"/>
    <cellStyle name="SAPBEXHLevel0 3" xfId="377"/>
    <cellStyle name="SAPBEXHLevel0 3 2" xfId="550"/>
    <cellStyle name="SAPBEXHLevel0 4" xfId="482"/>
    <cellStyle name="SAPBEXHLevel0 4 2" xfId="549"/>
    <cellStyle name="SAPBEXHLevel0X" xfId="121"/>
    <cellStyle name="SAPBEXHLevel0X 2" xfId="379"/>
    <cellStyle name="SAPBEXHLevel0X 2 2" xfId="1115"/>
    <cellStyle name="SAPBEXHLevel0X 2 3" xfId="1114"/>
    <cellStyle name="SAPBEXHLevel0X 3" xfId="449"/>
    <cellStyle name="SAPBEXHLevel0X 3 2" xfId="552"/>
    <cellStyle name="SAPBEXHLevel0X 4" xfId="483"/>
    <cellStyle name="SAPBEXHLevel0X 4 2" xfId="551"/>
    <cellStyle name="SAPBEXHLevel1" xfId="122"/>
    <cellStyle name="SAPBEXHLevel1 2" xfId="381"/>
    <cellStyle name="SAPBEXHLevel1 2 2" xfId="1117"/>
    <cellStyle name="SAPBEXHLevel1 2 3" xfId="1116"/>
    <cellStyle name="SAPBEXHLevel1 3" xfId="380"/>
    <cellStyle name="SAPBEXHLevel1 3 2" xfId="554"/>
    <cellStyle name="SAPBEXHLevel1 3 3" xfId="1649"/>
    <cellStyle name="SAPBEXHLevel1 4" xfId="484"/>
    <cellStyle name="SAPBEXHLevel1 4 2" xfId="553"/>
    <cellStyle name="SAPBEXHLevel1X" xfId="123"/>
    <cellStyle name="SAPBEXHLevel1X 2" xfId="382"/>
    <cellStyle name="SAPBEXHLevel1X 2 2" xfId="1120"/>
    <cellStyle name="SAPBEXHLevel1X 2 3" xfId="1119"/>
    <cellStyle name="SAPBEXHLevel1X 3" xfId="450"/>
    <cellStyle name="SAPBEXHLevel1X 3 2" xfId="556"/>
    <cellStyle name="SAPBEXHLevel1X 4" xfId="485"/>
    <cellStyle name="SAPBEXHLevel1X 4 2" xfId="555"/>
    <cellStyle name="SAPBEXHLevel2" xfId="124"/>
    <cellStyle name="SAPBEXHLevel2 2" xfId="384"/>
    <cellStyle name="SAPBEXHLevel2 2 2" xfId="1122"/>
    <cellStyle name="SAPBEXHLevel2 2 3" xfId="1121"/>
    <cellStyle name="SAPBEXHLevel2 3" xfId="383"/>
    <cellStyle name="SAPBEXHLevel2 3 2" xfId="558"/>
    <cellStyle name="SAPBEXHLevel2 3 3" xfId="1650"/>
    <cellStyle name="SAPBEXHLevel2 4" xfId="486"/>
    <cellStyle name="SAPBEXHLevel2 4 2" xfId="557"/>
    <cellStyle name="SAPBEXHLevel2X" xfId="125"/>
    <cellStyle name="SAPBEXHLevel2X 2" xfId="385"/>
    <cellStyle name="SAPBEXHLevel2X 2 2" xfId="1124"/>
    <cellStyle name="SAPBEXHLevel2X 2 3" xfId="1123"/>
    <cellStyle name="SAPBEXHLevel2X 3" xfId="451"/>
    <cellStyle name="SAPBEXHLevel2X 3 2" xfId="560"/>
    <cellStyle name="SAPBEXHLevel2X 4" xfId="487"/>
    <cellStyle name="SAPBEXHLevel2X 4 2" xfId="559"/>
    <cellStyle name="SAPBEXHLevel3" xfId="126"/>
    <cellStyle name="SAPBEXHLevel3 2" xfId="387"/>
    <cellStyle name="SAPBEXHLevel3 2 2" xfId="1126"/>
    <cellStyle name="SAPBEXHLevel3 2 3" xfId="1125"/>
    <cellStyle name="SAPBEXHLevel3 3" xfId="386"/>
    <cellStyle name="SAPBEXHLevel3 3 2" xfId="562"/>
    <cellStyle name="SAPBEXHLevel3 3 3" xfId="1652"/>
    <cellStyle name="SAPBEXHLevel3 3 4" xfId="1127"/>
    <cellStyle name="SAPBEXHLevel3 4" xfId="488"/>
    <cellStyle name="SAPBEXHLevel3 4 2" xfId="561"/>
    <cellStyle name="SAPBEXHLevel3 5" xfId="1653"/>
    <cellStyle name="SAPBEXHLevel3_Munka1" xfId="1129"/>
    <cellStyle name="SAPBEXHLevel3X" xfId="127"/>
    <cellStyle name="SAPBEXHLevel3X 2" xfId="389"/>
    <cellStyle name="SAPBEXHLevel3X 2 2" xfId="564"/>
    <cellStyle name="SAPBEXHLevel3X 3" xfId="390"/>
    <cellStyle name="SAPBEXHLevel3X 3 2" xfId="565"/>
    <cellStyle name="SAPBEXHLevel3X 4" xfId="391"/>
    <cellStyle name="SAPBEXHLevel3X 4 2" xfId="563"/>
    <cellStyle name="SAPBEXHLevel3X 4 2 2" xfId="1132"/>
    <cellStyle name="SAPBEXHLevel3X 4 3" xfId="1131"/>
    <cellStyle name="SAPBEXHLevel3X 5" xfId="388"/>
    <cellStyle name="SAPBEXHLevel3X 5 2" xfId="1654"/>
    <cellStyle name="SAPBEXHLevel3X 6" xfId="452"/>
    <cellStyle name="SAPBEXHLevel3X 7" xfId="489"/>
    <cellStyle name="SAPBEXHLevel3X_Munka1" xfId="1133"/>
    <cellStyle name="SAPBEXinputData" xfId="392"/>
    <cellStyle name="SAPBEXinputData 2" xfId="453"/>
    <cellStyle name="SAPBEXinputData 2 2" xfId="566"/>
    <cellStyle name="SAPBEXinputData 3" xfId="501"/>
    <cellStyle name="SAPBEXinputData 3 2" xfId="1136"/>
    <cellStyle name="SAPBEXinputData 3 3" xfId="1135"/>
    <cellStyle name="SAPBEXItemHeader" xfId="393"/>
    <cellStyle name="SAPBEXresData" xfId="128"/>
    <cellStyle name="SAPBEXresData 2" xfId="394"/>
    <cellStyle name="SAPBEXresData 2 2" xfId="567"/>
    <cellStyle name="SAPBEXresData 2 3" xfId="1137"/>
    <cellStyle name="SAPBEXresData 3" xfId="490"/>
    <cellStyle name="SAPBEXresDataEmph" xfId="129"/>
    <cellStyle name="SAPBEXresDataEmph 2" xfId="395"/>
    <cellStyle name="SAPBEXresDataEmph 2 2" xfId="568"/>
    <cellStyle name="SAPBEXresDataEmph 2 3" xfId="1138"/>
    <cellStyle name="SAPBEXresDataEmph 3" xfId="491"/>
    <cellStyle name="SAPBEXresItem" xfId="130"/>
    <cellStyle name="SAPBEXresItem 2" xfId="396"/>
    <cellStyle name="SAPBEXresItem 2 2" xfId="569"/>
    <cellStyle name="SAPBEXresItem 2 3" xfId="1139"/>
    <cellStyle name="SAPBEXresItem 3" xfId="492"/>
    <cellStyle name="SAPBEXresItemX" xfId="131"/>
    <cellStyle name="SAPBEXresItemX 2" xfId="397"/>
    <cellStyle name="SAPBEXresItemX 2 2" xfId="570"/>
    <cellStyle name="SAPBEXresItemX 2 3" xfId="1140"/>
    <cellStyle name="SAPBEXresItemX 3" xfId="493"/>
    <cellStyle name="SAPBEXstdData" xfId="132"/>
    <cellStyle name="SAPBEXstdData 2" xfId="133"/>
    <cellStyle name="SAPBEXstdData 2 2" xfId="572"/>
    <cellStyle name="SAPBEXstdData 3" xfId="398"/>
    <cellStyle name="SAPBEXstdData 3 2" xfId="573"/>
    <cellStyle name="SAPBEXstdData 3 3" xfId="1141"/>
    <cellStyle name="SAPBEXstdData 4" xfId="494"/>
    <cellStyle name="SAPBEXstdData 4 2" xfId="571"/>
    <cellStyle name="SAPBEXstdData 5" xfId="1655"/>
    <cellStyle name="SAPBEXstdData_Munka1" xfId="1142"/>
    <cellStyle name="SAPBEXstdDataEmph" xfId="134"/>
    <cellStyle name="SAPBEXstdDataEmph 2" xfId="399"/>
    <cellStyle name="SAPBEXstdDataEmph 2 2" xfId="574"/>
    <cellStyle name="SAPBEXstdDataEmph 2 3" xfId="1143"/>
    <cellStyle name="SAPBEXstdDataEmph 3" xfId="495"/>
    <cellStyle name="SAPBEXstdItem" xfId="135"/>
    <cellStyle name="SAPBEXstdItem 2" xfId="401"/>
    <cellStyle name="SAPBEXstdItem 2 2" xfId="575"/>
    <cellStyle name="SAPBEXstdItem 2 2 2" xfId="1656"/>
    <cellStyle name="SAPBEXstdItem 2 2 3" xfId="1145"/>
    <cellStyle name="SAPBEXstdItem 2 3" xfId="1144"/>
    <cellStyle name="SAPBEXstdItem 3" xfId="402"/>
    <cellStyle name="SAPBEXstdItem 4" xfId="400"/>
    <cellStyle name="SAPBEXstdItem 5" xfId="496"/>
    <cellStyle name="SAPBEXstdItemX" xfId="136"/>
    <cellStyle name="SAPBEXstdItemX 2" xfId="403"/>
    <cellStyle name="SAPBEXstdItemX 2 2" xfId="576"/>
    <cellStyle name="SAPBEXstdItemX 2 3" xfId="1146"/>
    <cellStyle name="SAPBEXstdItemX 3" xfId="497"/>
    <cellStyle name="SAPBEXtitle" xfId="137"/>
    <cellStyle name="SAPBEXtitle 2" xfId="405"/>
    <cellStyle name="SAPBEXtitle 3" xfId="404"/>
    <cellStyle name="SAPBEXtitle 3 2" xfId="577"/>
    <cellStyle name="SAPBEXtitle 4" xfId="498"/>
    <cellStyle name="SAPBEXunassignedItem" xfId="406"/>
    <cellStyle name="SAPBEXunassignedItem 2" xfId="502"/>
    <cellStyle name="SAPBEXundefined" xfId="138"/>
    <cellStyle name="SAPBEXundefined 2" xfId="407"/>
    <cellStyle name="SAPBEXundefined 2 2" xfId="578"/>
    <cellStyle name="SAPBEXundefined 2 3" xfId="1147"/>
    <cellStyle name="SAPBEXundefined 3" xfId="499"/>
    <cellStyle name="Seiten" xfId="1148"/>
    <cellStyle name="SeitenEingabe" xfId="1149"/>
    <cellStyle name="SeitennichtSichtbar" xfId="1150"/>
    <cellStyle name="Semleges 2" xfId="408"/>
    <cellStyle name="Semleges 3" xfId="444"/>
    <cellStyle name="Semleges 3 2" xfId="1152"/>
    <cellStyle name="Sheet Title" xfId="409"/>
    <cellStyle name="Spalten" xfId="1153"/>
    <cellStyle name="Standard 4_KP_Master_R-29-02-2012_20120220_GuV_V2" xfId="1657"/>
    <cellStyle name="Standard_020827_VSTR_Imp_V2.7-x" xfId="1154"/>
    <cellStyle name="Stílus 1" xfId="48"/>
    <cellStyle name="Stílus 1 2" xfId="410"/>
    <cellStyle name="Stílus 1 2 2" xfId="1155"/>
    <cellStyle name="Stílus 1 3" xfId="1658"/>
    <cellStyle name="Style 1" xfId="1156"/>
    <cellStyle name="Style 1 2" xfId="1157"/>
    <cellStyle name="Style 1 3" xfId="1158"/>
    <cellStyle name="Style 1 3 2" xfId="1659"/>
    <cellStyle name="Subscribers" xfId="1159"/>
    <cellStyle name="Subtotal" xfId="1160"/>
    <cellStyle name="Számítás 2" xfId="411"/>
    <cellStyle name="Számítás 3" xfId="435"/>
    <cellStyle name="Számítás 3 2" xfId="1162"/>
    <cellStyle name="Számítás 4" xfId="1163"/>
    <cellStyle name="Százalék" xfId="49" builtinId="5"/>
    <cellStyle name="Százalék 10" xfId="1164"/>
    <cellStyle name="Százalék 11" xfId="1165"/>
    <cellStyle name="Százalék 2" xfId="139"/>
    <cellStyle name="Százalék 2 2" xfId="413"/>
    <cellStyle name="Százalék 2 2 2" xfId="1168"/>
    <cellStyle name="Százalék 2 2 3" xfId="1167"/>
    <cellStyle name="Százalék 2 3" xfId="579"/>
    <cellStyle name="Százalék 2 3 2" xfId="1169"/>
    <cellStyle name="Százalék 2 4" xfId="1170"/>
    <cellStyle name="Százalék 2 5" xfId="1171"/>
    <cellStyle name="Százalék 2 6" xfId="1172"/>
    <cellStyle name="Százalék 2 6 2" xfId="1173"/>
    <cellStyle name="Százalék 2 7" xfId="1660"/>
    <cellStyle name="Százalék 2 8" xfId="1661"/>
    <cellStyle name="Százalék 2 9" xfId="1166"/>
    <cellStyle name="Százalék 3" xfId="140"/>
    <cellStyle name="Százalék 3 2" xfId="1174"/>
    <cellStyle name="Százalék 3 3" xfId="1175"/>
    <cellStyle name="Százalék 4" xfId="414"/>
    <cellStyle name="Százalék 4 2" xfId="1176"/>
    <cellStyle name="Százalék 5" xfId="415"/>
    <cellStyle name="Százalék 5 2" xfId="1177"/>
    <cellStyle name="Százalék 5 3" xfId="1178"/>
    <cellStyle name="Százalék 5 3 2" xfId="1179"/>
    <cellStyle name="Százalék 6" xfId="412"/>
    <cellStyle name="Százalék 6 2" xfId="1181"/>
    <cellStyle name="Százalék 6 3" xfId="1180"/>
    <cellStyle name="Százalék 7" xfId="500"/>
    <cellStyle name="Százalék 7 2" xfId="1182"/>
    <cellStyle name="Százalék 7 2 2" xfId="1183"/>
    <cellStyle name="Százalék 8" xfId="55"/>
    <cellStyle name="Százalék 8 2" xfId="1185"/>
    <cellStyle name="Százalék 8 3" xfId="1186"/>
    <cellStyle name="Százalék 8 3 2" xfId="1187"/>
    <cellStyle name="Százalék 8 4" xfId="1184"/>
    <cellStyle name="Százalék 9" xfId="1188"/>
    <cellStyle name="Százalék 9 2" xfId="1189"/>
    <cellStyle name="Table" xfId="1190"/>
    <cellStyle name="taples Plaza" xfId="1191"/>
    <cellStyle name="taples Plaza 2" xfId="1192"/>
    <cellStyle name="Text Indent A" xfId="50"/>
    <cellStyle name="Text Indent A 2" xfId="417"/>
    <cellStyle name="Text Indent A 3" xfId="418"/>
    <cellStyle name="Text Indent A 4" xfId="416"/>
    <cellStyle name="Text Indent B" xfId="51"/>
    <cellStyle name="Text Indent B 2" xfId="420"/>
    <cellStyle name="Text Indent B 3" xfId="421"/>
    <cellStyle name="Text Indent B 4" xfId="419"/>
    <cellStyle name="Text Indent B 4 2" xfId="1193"/>
    <cellStyle name="Text Indent B 5" xfId="1194"/>
    <cellStyle name="Text Indent C" xfId="52"/>
    <cellStyle name="Text Indent C 2" xfId="423"/>
    <cellStyle name="Text Indent C 3" xfId="424"/>
    <cellStyle name="Text Indent C 4" xfId="422"/>
    <cellStyle name="Text Indent C 4 2" xfId="1195"/>
    <cellStyle name="Text Indent C 5" xfId="1196"/>
    <cellStyle name="þ_x001d_ð&quot;&amp;¢û’&amp;›û_x000b__x0008_4_x000e__x000e__x000f__x0007__x0001__x0001_" xfId="1197"/>
    <cellStyle name="þ_x001d_ð&quot;&amp;¢û’&amp;›û_x000b__x0008_4_x000e__x000e__x000f__x0007__x0001__x0001_ 2" xfId="1198"/>
    <cellStyle name="Title" xfId="141"/>
    <cellStyle name="Title 2" xfId="1199"/>
    <cellStyle name="Total" xfId="142"/>
    <cellStyle name="Total 2" xfId="1663"/>
    <cellStyle name="Uhrzeit" xfId="1200"/>
    <cellStyle name="User_Defined_A" xfId="1201"/>
    <cellStyle name="Valuta [0]_OFFICE_" xfId="1202"/>
    <cellStyle name="Valuta_OFFICE_" xfId="1203"/>
    <cellStyle name="Währung [0]_066_otherDirectCosts_S&amp;D" xfId="1204"/>
    <cellStyle name="Währung_066_otherDirectCosts_S&amp;D" xfId="1205"/>
    <cellStyle name="Warning Text" xfId="143"/>
    <cellStyle name="Warning Text 2" xfId="1664"/>
    <cellStyle name="Zeilen" xfId="1206"/>
    <cellStyle name="Zeilen 2" xfId="1207"/>
    <cellStyle name="Zellen" xfId="1208"/>
    <cellStyle name="Zellen 2" xfId="1209"/>
    <cellStyle name="Zellen%" xfId="1210"/>
    <cellStyle name="Zellen% 2" xfId="1211"/>
    <cellStyle name="Zellen,2" xfId="1212"/>
    <cellStyle name="Zellen,2 2" xfId="1213"/>
    <cellStyle name="Zellen_110413_MM_FC_Mobile voice, sms-mms_v6_Massvalid BG" xfId="1214"/>
    <cellStyle name="ZellenNichtSichtbar" xfId="1215"/>
    <cellStyle name="ZellenNichtSichtbar 2" xfId="1216"/>
  </cellStyles>
  <dxfs count="0"/>
  <tableStyles count="0" defaultTableStyle="TableStyleMedium9" defaultPivotStyle="PivotStyleLight16"/>
  <colors>
    <mruColors>
      <color rgb="FFFF5050"/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104775</xdr:rowOff>
    </xdr:from>
    <xdr:to>
      <xdr:col>3</xdr:col>
      <xdr:colOff>228600</xdr:colOff>
      <xdr:row>37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7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8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1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9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0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1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2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152400</xdr:rowOff>
    </xdr:to>
    <xdr:sp macro="" textlink="">
      <xdr:nvSpPr>
        <xdr:cNvPr id="1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152400</xdr:rowOff>
    </xdr:to>
    <xdr:sp macro="" textlink="">
      <xdr:nvSpPr>
        <xdr:cNvPr id="1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152400</xdr:rowOff>
    </xdr:to>
    <xdr:sp macro="" textlink="">
      <xdr:nvSpPr>
        <xdr:cNvPr id="1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152400</xdr:rowOff>
    </xdr:to>
    <xdr:sp macro="" textlink="">
      <xdr:nvSpPr>
        <xdr:cNvPr id="1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152400</xdr:rowOff>
    </xdr:to>
    <xdr:sp macro="" textlink="">
      <xdr:nvSpPr>
        <xdr:cNvPr id="2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152400</xdr:rowOff>
    </xdr:to>
    <xdr:sp macro="" textlink="">
      <xdr:nvSpPr>
        <xdr:cNvPr id="2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2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2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9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30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31" name="Line 172"/>
        <xdr:cNvSpPr>
          <a:spLocks noChangeShapeType="1"/>
        </xdr:cNvSpPr>
      </xdr:nvSpPr>
      <xdr:spPr bwMode="auto">
        <a:xfrm flipH="1">
          <a:off x="4429125" y="4552950"/>
          <a:ext cx="1200150" cy="3238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32" name="Line 173"/>
        <xdr:cNvSpPr>
          <a:spLocks noChangeShapeType="1"/>
        </xdr:cNvSpPr>
      </xdr:nvSpPr>
      <xdr:spPr bwMode="auto">
        <a:xfrm flipH="1">
          <a:off x="4457700" y="4514850"/>
          <a:ext cx="1076325" cy="3619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33" name="Line 172"/>
        <xdr:cNvSpPr>
          <a:spLocks noChangeShapeType="1"/>
        </xdr:cNvSpPr>
      </xdr:nvSpPr>
      <xdr:spPr bwMode="auto">
        <a:xfrm flipH="1">
          <a:off x="5276850" y="4552950"/>
          <a:ext cx="1200150" cy="3238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34" name="Line 173"/>
        <xdr:cNvSpPr>
          <a:spLocks noChangeShapeType="1"/>
        </xdr:cNvSpPr>
      </xdr:nvSpPr>
      <xdr:spPr bwMode="auto">
        <a:xfrm flipH="1">
          <a:off x="5305425" y="4514850"/>
          <a:ext cx="1076325" cy="3619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35" name="Line 172"/>
        <xdr:cNvSpPr>
          <a:spLocks noChangeShapeType="1"/>
        </xdr:cNvSpPr>
      </xdr:nvSpPr>
      <xdr:spPr bwMode="auto">
        <a:xfrm flipH="1">
          <a:off x="5276850" y="4552950"/>
          <a:ext cx="1200150" cy="3238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36" name="Line 173"/>
        <xdr:cNvSpPr>
          <a:spLocks noChangeShapeType="1"/>
        </xdr:cNvSpPr>
      </xdr:nvSpPr>
      <xdr:spPr bwMode="auto">
        <a:xfrm flipH="1">
          <a:off x="5305425" y="4514850"/>
          <a:ext cx="1076325" cy="3619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nder\2014\2014Q4\excels\Quick_1412_20150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nder\2014\2014Q2\excels\Quick_1406_07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nder\2015\Q3\Quick_1509_2015102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nder\2016\Q2\Quick\Quick_1606_07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nder\2015\Q4\Binder_Quick_Q4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1/Cashflow_analysis_201603_v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</sheetNames>
    <sheetDataSet>
      <sheetData sheetId="0"/>
      <sheetData sheetId="1">
        <row r="70">
          <cell r="R70">
            <v>22.51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</sheetNames>
    <sheetDataSet>
      <sheetData sheetId="0"/>
      <sheetData sheetId="1">
        <row r="70">
          <cell r="D70">
            <v>11.11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</sheetNames>
    <sheetDataSet>
      <sheetData sheetId="0"/>
      <sheetData sheetId="1">
        <row r="70">
          <cell r="C70">
            <v>10.23</v>
          </cell>
          <cell r="D70">
            <v>8.9600000000000009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  <sheetName val="Rates"/>
    </sheetNames>
    <sheetDataSet>
      <sheetData sheetId="0"/>
      <sheetData sheetId="1">
        <row r="70">
          <cell r="C70">
            <v>12.01</v>
          </cell>
          <cell r="AA70">
            <v>10.279639967309651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">
          <cell r="B15">
            <v>306.51666666666671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VVVVVVVVVVVVVVVVVVVVVVVVa"/>
      <sheetName val="SAC+SRC detailed 2"/>
      <sheetName val="SAC+SRC detailed"/>
    </sheetNames>
    <sheetDataSet>
      <sheetData sheetId="0"/>
      <sheetData sheetId="1">
        <row r="70">
          <cell r="D70">
            <v>3.22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0-1"/>
      <sheetName val="10-2"/>
      <sheetName val="Group_CF_2016Q1"/>
      <sheetName val="Group_CF_2016_Q1"/>
      <sheetName val="Group_CF_2016Q1_v3"/>
      <sheetName val="2016_Q1_steering"/>
      <sheetName val="Energy_suppliers"/>
      <sheetName val="0-24"/>
      <sheetName val="Table"/>
      <sheetName val="MT2_detailed_CF"/>
      <sheetName val="Munka5"/>
      <sheetName val="Trade receivables_external"/>
      <sheetName val="Other_liabilities_external"/>
      <sheetName val="Munka2"/>
    </sheetNames>
    <sheetDataSet>
      <sheetData sheetId="0"/>
      <sheetData sheetId="1">
        <row r="27">
          <cell r="G27">
            <v>-893</v>
          </cell>
        </row>
        <row r="30">
          <cell r="G30">
            <v>-519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W73"/>
  <sheetViews>
    <sheetView showGridLines="0" zoomScaleNormal="100" zoomScaleSheetLayoutView="80" zoomScalePageLayoutView="44" workbookViewId="0">
      <pane xSplit="3" ySplit="4" topLeftCell="H5" activePane="bottomRight" state="frozen"/>
      <selection pane="topRight" activeCell="D1" sqref="D1"/>
      <selection pane="bottomLeft" activeCell="A5" sqref="A5"/>
      <selection pane="bottomRight" activeCell="M31" sqref="M31:P31"/>
    </sheetView>
  </sheetViews>
  <sheetFormatPr defaultRowHeight="12" customHeight="1"/>
  <cols>
    <col min="1" max="2" width="3.42578125" style="188" customWidth="1"/>
    <col min="3" max="3" width="42.85546875" style="188" customWidth="1"/>
    <col min="4" max="4" width="12.7109375" style="205" customWidth="1"/>
    <col min="5" max="6" width="12.7109375" style="167" customWidth="1"/>
    <col min="7" max="8" width="12.7109375" style="205" customWidth="1"/>
    <col min="9" max="10" width="12.42578125" style="167" customWidth="1"/>
    <col min="11" max="11" width="12.42578125" style="205" customWidth="1"/>
    <col min="12" max="12" width="12.42578125" style="167" customWidth="1"/>
    <col min="13" max="15" width="12.28515625" style="167" customWidth="1"/>
    <col min="16" max="16" width="12.42578125" style="167" customWidth="1"/>
    <col min="17" max="16384" width="9.140625" style="167"/>
  </cols>
  <sheetData>
    <row r="1" spans="1:17" ht="12" customHeight="1">
      <c r="A1" s="340" t="s">
        <v>3</v>
      </c>
      <c r="B1" s="341"/>
      <c r="C1" s="341"/>
      <c r="D1" s="342">
        <v>2013</v>
      </c>
      <c r="E1" s="342">
        <v>2014</v>
      </c>
      <c r="F1" s="342">
        <v>2014</v>
      </c>
      <c r="G1" s="342">
        <v>2014</v>
      </c>
      <c r="H1" s="465">
        <v>2014</v>
      </c>
      <c r="I1" s="464">
        <v>2015</v>
      </c>
      <c r="J1" s="342">
        <v>2015</v>
      </c>
      <c r="K1" s="342">
        <v>2015</v>
      </c>
      <c r="L1" s="342">
        <v>2015</v>
      </c>
      <c r="M1" s="342">
        <v>2016</v>
      </c>
      <c r="N1" s="342">
        <v>2016</v>
      </c>
      <c r="O1" s="342">
        <v>2016</v>
      </c>
      <c r="P1" s="343">
        <v>2016</v>
      </c>
    </row>
    <row r="2" spans="1:17" ht="12" customHeight="1">
      <c r="A2" s="249" t="s">
        <v>166</v>
      </c>
      <c r="B2" s="168"/>
      <c r="C2" s="168"/>
      <c r="D2" s="169" t="s">
        <v>189</v>
      </c>
      <c r="E2" s="169" t="s">
        <v>160</v>
      </c>
      <c r="F2" s="169" t="s">
        <v>161</v>
      </c>
      <c r="G2" s="169" t="s">
        <v>162</v>
      </c>
      <c r="H2" s="316" t="s">
        <v>163</v>
      </c>
      <c r="I2" s="317" t="s">
        <v>160</v>
      </c>
      <c r="J2" s="169" t="s">
        <v>161</v>
      </c>
      <c r="K2" s="169" t="s">
        <v>162</v>
      </c>
      <c r="L2" s="169" t="s">
        <v>163</v>
      </c>
      <c r="M2" s="169" t="s">
        <v>160</v>
      </c>
      <c r="N2" s="169" t="s">
        <v>161</v>
      </c>
      <c r="O2" s="169" t="s">
        <v>162</v>
      </c>
      <c r="P2" s="344" t="s">
        <v>163</v>
      </c>
    </row>
    <row r="3" spans="1:17" ht="12" customHeight="1">
      <c r="A3" s="249"/>
      <c r="B3" s="168"/>
      <c r="C3" s="168"/>
      <c r="D3" s="170"/>
      <c r="E3" s="170"/>
      <c r="F3" s="170"/>
      <c r="G3" s="170"/>
      <c r="H3" s="466"/>
      <c r="I3" s="366"/>
      <c r="J3" s="170"/>
      <c r="K3" s="170"/>
      <c r="L3" s="170"/>
      <c r="M3" s="170"/>
      <c r="N3" s="170"/>
      <c r="O3" s="170"/>
      <c r="P3" s="345"/>
    </row>
    <row r="4" spans="1:17" ht="12" customHeight="1">
      <c r="A4" s="250" t="s">
        <v>8</v>
      </c>
      <c r="B4" s="251"/>
      <c r="C4" s="251"/>
      <c r="D4" s="171"/>
      <c r="E4" s="171"/>
      <c r="F4" s="171"/>
      <c r="G4" s="171"/>
      <c r="H4" s="467"/>
      <c r="I4" s="367"/>
      <c r="J4" s="171"/>
      <c r="K4" s="171"/>
      <c r="L4" s="171"/>
      <c r="M4" s="171"/>
      <c r="N4" s="171"/>
      <c r="O4" s="171"/>
      <c r="P4" s="346"/>
    </row>
    <row r="5" spans="1:17" ht="12" customHeight="1">
      <c r="A5" s="335"/>
      <c r="B5" s="325"/>
      <c r="C5" s="325"/>
      <c r="D5" s="280"/>
      <c r="E5" s="280"/>
      <c r="F5" s="280"/>
      <c r="G5" s="280"/>
      <c r="H5" s="174"/>
      <c r="I5" s="280"/>
      <c r="J5" s="280"/>
      <c r="K5" s="280"/>
      <c r="L5" s="174"/>
      <c r="M5" s="280"/>
      <c r="N5" s="280"/>
      <c r="O5" s="280"/>
      <c r="P5" s="347"/>
    </row>
    <row r="6" spans="1:17" ht="12" customHeight="1">
      <c r="A6" s="252" t="s">
        <v>9</v>
      </c>
      <c r="B6" s="172"/>
      <c r="C6" s="172"/>
      <c r="D6" s="280"/>
      <c r="E6" s="280"/>
      <c r="F6" s="280"/>
      <c r="G6" s="280"/>
      <c r="H6" s="174"/>
      <c r="I6" s="280"/>
      <c r="J6" s="280"/>
      <c r="K6" s="280"/>
      <c r="L6" s="174"/>
      <c r="M6" s="280"/>
      <c r="N6" s="280"/>
      <c r="O6" s="280"/>
      <c r="P6" s="347"/>
    </row>
    <row r="7" spans="1:17" ht="12" customHeight="1">
      <c r="A7" s="252"/>
      <c r="B7" s="172"/>
      <c r="C7" s="172"/>
      <c r="D7" s="280"/>
      <c r="E7" s="280"/>
      <c r="F7" s="280"/>
      <c r="G7" s="280"/>
      <c r="H7" s="174"/>
      <c r="I7" s="280"/>
      <c r="J7" s="280"/>
      <c r="K7" s="280"/>
      <c r="L7" s="174"/>
      <c r="M7" s="280"/>
      <c r="N7" s="280"/>
      <c r="O7" s="280"/>
      <c r="P7" s="347"/>
    </row>
    <row r="8" spans="1:17" ht="12" customHeight="1">
      <c r="A8" s="252"/>
      <c r="B8" s="175" t="s">
        <v>225</v>
      </c>
      <c r="C8" s="309"/>
      <c r="D8" s="268">
        <v>165141</v>
      </c>
      <c r="E8" s="268">
        <v>38754</v>
      </c>
      <c r="F8" s="268">
        <v>39926</v>
      </c>
      <c r="G8" s="268">
        <v>41509</v>
      </c>
      <c r="H8" s="177">
        <v>39774</v>
      </c>
      <c r="I8" s="268">
        <v>38237</v>
      </c>
      <c r="J8" s="268">
        <v>39450</v>
      </c>
      <c r="K8" s="268">
        <v>41040</v>
      </c>
      <c r="L8" s="177">
        <v>39672</v>
      </c>
      <c r="M8" s="268">
        <v>38112</v>
      </c>
      <c r="N8" s="268">
        <v>38655</v>
      </c>
      <c r="O8" s="268">
        <v>39208</v>
      </c>
      <c r="P8" s="348">
        <v>37849</v>
      </c>
      <c r="Q8" s="469"/>
    </row>
    <row r="9" spans="1:17" ht="12" customHeight="1">
      <c r="A9" s="252"/>
      <c r="B9" s="175" t="s">
        <v>226</v>
      </c>
      <c r="C9" s="309"/>
      <c r="D9" s="268">
        <v>28878</v>
      </c>
      <c r="E9" s="268">
        <v>6530</v>
      </c>
      <c r="F9" s="268">
        <v>7093</v>
      </c>
      <c r="G9" s="268">
        <v>7551</v>
      </c>
      <c r="H9" s="177">
        <v>7127</v>
      </c>
      <c r="I9" s="268">
        <v>6834</v>
      </c>
      <c r="J9" s="268">
        <v>2874</v>
      </c>
      <c r="K9" s="268">
        <v>3185</v>
      </c>
      <c r="L9" s="177">
        <v>3085</v>
      </c>
      <c r="M9" s="268">
        <v>2756</v>
      </c>
      <c r="N9" s="268">
        <v>2987</v>
      </c>
      <c r="O9" s="268">
        <v>3119</v>
      </c>
      <c r="P9" s="348">
        <v>2829</v>
      </c>
      <c r="Q9" s="469"/>
    </row>
    <row r="10" spans="1:17" ht="12" customHeight="1">
      <c r="A10" s="252"/>
      <c r="B10" s="175" t="s">
        <v>10</v>
      </c>
      <c r="C10" s="309"/>
      <c r="D10" s="268">
        <v>45533</v>
      </c>
      <c r="E10" s="268">
        <v>12150</v>
      </c>
      <c r="F10" s="268">
        <v>12918</v>
      </c>
      <c r="G10" s="268">
        <v>13636</v>
      </c>
      <c r="H10" s="177">
        <v>13861</v>
      </c>
      <c r="I10" s="268">
        <v>13893</v>
      </c>
      <c r="J10" s="268">
        <v>14725</v>
      </c>
      <c r="K10" s="268">
        <v>15625</v>
      </c>
      <c r="L10" s="177">
        <v>15023</v>
      </c>
      <c r="M10" s="268">
        <v>15446</v>
      </c>
      <c r="N10" s="268">
        <v>15960</v>
      </c>
      <c r="O10" s="268">
        <v>16695</v>
      </c>
      <c r="P10" s="348">
        <v>16667</v>
      </c>
      <c r="Q10" s="469"/>
    </row>
    <row r="11" spans="1:17" ht="12" customHeight="1">
      <c r="A11" s="252"/>
      <c r="B11" s="175" t="s">
        <v>185</v>
      </c>
      <c r="C11" s="309"/>
      <c r="D11" s="268">
        <v>21582</v>
      </c>
      <c r="E11" s="268">
        <v>4767</v>
      </c>
      <c r="F11" s="268">
        <v>4703</v>
      </c>
      <c r="G11" s="268">
        <v>4906</v>
      </c>
      <c r="H11" s="177">
        <v>4851</v>
      </c>
      <c r="I11" s="268">
        <v>4524</v>
      </c>
      <c r="J11" s="268">
        <v>4603</v>
      </c>
      <c r="K11" s="268">
        <v>4762</v>
      </c>
      <c r="L11" s="177">
        <v>4675</v>
      </c>
      <c r="M11" s="268">
        <v>4391</v>
      </c>
      <c r="N11" s="268">
        <v>4465</v>
      </c>
      <c r="O11" s="268">
        <v>4590</v>
      </c>
      <c r="P11" s="348">
        <v>4631</v>
      </c>
      <c r="Q11" s="469"/>
    </row>
    <row r="12" spans="1:17" ht="12" customHeight="1">
      <c r="A12" s="252"/>
      <c r="B12" s="175" t="s">
        <v>176</v>
      </c>
      <c r="C12" s="309"/>
      <c r="D12" s="268">
        <v>40077</v>
      </c>
      <c r="E12" s="268">
        <v>8027</v>
      </c>
      <c r="F12" s="268">
        <v>9311</v>
      </c>
      <c r="G12" s="268">
        <v>10671</v>
      </c>
      <c r="H12" s="177">
        <v>15130</v>
      </c>
      <c r="I12" s="268">
        <v>10022</v>
      </c>
      <c r="J12" s="268">
        <v>11735</v>
      </c>
      <c r="K12" s="268">
        <v>10227</v>
      </c>
      <c r="L12" s="177">
        <v>14938</v>
      </c>
      <c r="M12" s="268">
        <v>11215</v>
      </c>
      <c r="N12" s="268">
        <v>13855</v>
      </c>
      <c r="O12" s="268">
        <v>14816</v>
      </c>
      <c r="P12" s="348">
        <v>16827</v>
      </c>
      <c r="Q12" s="469"/>
    </row>
    <row r="13" spans="1:17" ht="12" customHeight="1">
      <c r="A13" s="254"/>
      <c r="B13" s="172" t="s">
        <v>12</v>
      </c>
      <c r="C13" s="309"/>
      <c r="D13" s="268">
        <v>11101</v>
      </c>
      <c r="E13" s="268">
        <v>3388</v>
      </c>
      <c r="F13" s="268">
        <v>3744</v>
      </c>
      <c r="G13" s="268">
        <v>4445</v>
      </c>
      <c r="H13" s="177">
        <v>3879</v>
      </c>
      <c r="I13" s="268">
        <v>3428</v>
      </c>
      <c r="J13" s="268">
        <v>3486</v>
      </c>
      <c r="K13" s="268">
        <v>4266</v>
      </c>
      <c r="L13" s="177">
        <v>3724</v>
      </c>
      <c r="M13" s="268">
        <v>3374</v>
      </c>
      <c r="N13" s="268">
        <v>3839</v>
      </c>
      <c r="O13" s="268">
        <v>4231</v>
      </c>
      <c r="P13" s="348">
        <v>3412</v>
      </c>
      <c r="Q13" s="469"/>
    </row>
    <row r="14" spans="1:17" ht="12" customHeight="1">
      <c r="A14" s="253"/>
      <c r="B14" s="178"/>
      <c r="C14" s="179"/>
      <c r="D14" s="281"/>
      <c r="E14" s="281"/>
      <c r="F14" s="281"/>
      <c r="G14" s="281"/>
      <c r="H14" s="180"/>
      <c r="I14" s="281"/>
      <c r="J14" s="281"/>
      <c r="K14" s="281"/>
      <c r="L14" s="180"/>
      <c r="M14" s="281"/>
      <c r="N14" s="281"/>
      <c r="O14" s="281"/>
      <c r="P14" s="349"/>
      <c r="Q14" s="469"/>
    </row>
    <row r="15" spans="1:17" ht="12" customHeight="1">
      <c r="A15" s="336"/>
      <c r="B15" s="337" t="s">
        <v>220</v>
      </c>
      <c r="C15" s="186"/>
      <c r="D15" s="181">
        <v>312312</v>
      </c>
      <c r="E15" s="181">
        <v>73616</v>
      </c>
      <c r="F15" s="181">
        <v>77695</v>
      </c>
      <c r="G15" s="181">
        <v>82718</v>
      </c>
      <c r="H15" s="181">
        <v>84622</v>
      </c>
      <c r="I15" s="181">
        <v>76938</v>
      </c>
      <c r="J15" s="181">
        <v>76873</v>
      </c>
      <c r="K15" s="181">
        <v>79105</v>
      </c>
      <c r="L15" s="181">
        <v>81117</v>
      </c>
      <c r="M15" s="181">
        <v>75294</v>
      </c>
      <c r="N15" s="181">
        <v>79761</v>
      </c>
      <c r="O15" s="181">
        <v>82659</v>
      </c>
      <c r="P15" s="350">
        <v>82215</v>
      </c>
      <c r="Q15" s="469"/>
    </row>
    <row r="16" spans="1:17" ht="12" customHeight="1">
      <c r="A16" s="335"/>
      <c r="B16" s="325"/>
      <c r="C16" s="325"/>
      <c r="D16" s="268"/>
      <c r="E16" s="268"/>
      <c r="F16" s="268"/>
      <c r="G16" s="268"/>
      <c r="H16" s="177"/>
      <c r="I16" s="268"/>
      <c r="J16" s="268"/>
      <c r="K16" s="268"/>
      <c r="L16" s="177"/>
      <c r="M16" s="268"/>
      <c r="N16" s="268"/>
      <c r="O16" s="268"/>
      <c r="P16" s="351"/>
      <c r="Q16" s="469"/>
    </row>
    <row r="17" spans="1:17" ht="12" customHeight="1">
      <c r="A17" s="252"/>
      <c r="B17" s="173" t="s">
        <v>224</v>
      </c>
      <c r="C17" s="182"/>
      <c r="D17" s="268">
        <v>70430</v>
      </c>
      <c r="E17" s="268">
        <v>16495</v>
      </c>
      <c r="F17" s="268">
        <v>16234</v>
      </c>
      <c r="G17" s="268">
        <v>16088</v>
      </c>
      <c r="H17" s="177">
        <v>15650</v>
      </c>
      <c r="I17" s="268">
        <v>15207</v>
      </c>
      <c r="J17" s="268">
        <v>15028</v>
      </c>
      <c r="K17" s="268">
        <v>14736</v>
      </c>
      <c r="L17" s="177">
        <v>14777</v>
      </c>
      <c r="M17" s="268">
        <v>13925</v>
      </c>
      <c r="N17" s="268">
        <v>14006</v>
      </c>
      <c r="O17" s="268">
        <v>13380</v>
      </c>
      <c r="P17" s="351">
        <v>13217</v>
      </c>
      <c r="Q17" s="469"/>
    </row>
    <row r="18" spans="1:17" ht="12" customHeight="1">
      <c r="A18" s="252"/>
      <c r="B18" s="173" t="s">
        <v>186</v>
      </c>
      <c r="C18" s="182"/>
      <c r="D18" s="268">
        <v>45669</v>
      </c>
      <c r="E18" s="268">
        <v>11699</v>
      </c>
      <c r="F18" s="268">
        <v>11809</v>
      </c>
      <c r="G18" s="268">
        <v>11879</v>
      </c>
      <c r="H18" s="177">
        <v>12167</v>
      </c>
      <c r="I18" s="268">
        <v>12251</v>
      </c>
      <c r="J18" s="268">
        <v>13215</v>
      </c>
      <c r="K18" s="268">
        <v>12940</v>
      </c>
      <c r="L18" s="177">
        <v>13607</v>
      </c>
      <c r="M18" s="268">
        <v>13135</v>
      </c>
      <c r="N18" s="268">
        <v>13519</v>
      </c>
      <c r="O18" s="268">
        <v>12921</v>
      </c>
      <c r="P18" s="351">
        <v>13052</v>
      </c>
      <c r="Q18" s="469"/>
    </row>
    <row r="19" spans="1:17" ht="12" customHeight="1">
      <c r="A19" s="254"/>
      <c r="B19" s="173" t="s">
        <v>105</v>
      </c>
      <c r="C19" s="326"/>
      <c r="D19" s="268">
        <v>35707</v>
      </c>
      <c r="E19" s="268">
        <v>9360</v>
      </c>
      <c r="F19" s="268">
        <v>9532</v>
      </c>
      <c r="G19" s="268">
        <v>9831</v>
      </c>
      <c r="H19" s="177">
        <v>10031</v>
      </c>
      <c r="I19" s="268">
        <v>10338</v>
      </c>
      <c r="J19" s="268">
        <v>10596</v>
      </c>
      <c r="K19" s="268">
        <v>10625</v>
      </c>
      <c r="L19" s="177">
        <v>10581</v>
      </c>
      <c r="M19" s="268">
        <v>10796</v>
      </c>
      <c r="N19" s="268">
        <v>11258</v>
      </c>
      <c r="O19" s="268">
        <v>10987</v>
      </c>
      <c r="P19" s="351">
        <v>11133</v>
      </c>
      <c r="Q19" s="469"/>
    </row>
    <row r="20" spans="1:17" ht="12" customHeight="1">
      <c r="A20" s="254"/>
      <c r="B20" s="173" t="s">
        <v>176</v>
      </c>
      <c r="C20" s="182"/>
      <c r="D20" s="268">
        <v>7792</v>
      </c>
      <c r="E20" s="268">
        <v>1699</v>
      </c>
      <c r="F20" s="268">
        <v>1147</v>
      </c>
      <c r="G20" s="268">
        <v>1086</v>
      </c>
      <c r="H20" s="177">
        <v>1630</v>
      </c>
      <c r="I20" s="268">
        <v>1905</v>
      </c>
      <c r="J20" s="268">
        <v>1648</v>
      </c>
      <c r="K20" s="268">
        <v>1787</v>
      </c>
      <c r="L20" s="177">
        <v>2860</v>
      </c>
      <c r="M20" s="268">
        <v>1638</v>
      </c>
      <c r="N20" s="268">
        <v>1302</v>
      </c>
      <c r="O20" s="268">
        <v>1164</v>
      </c>
      <c r="P20" s="351">
        <v>2420</v>
      </c>
      <c r="Q20" s="469"/>
    </row>
    <row r="21" spans="1:17" ht="12" customHeight="1">
      <c r="A21" s="254"/>
      <c r="B21" s="173" t="s">
        <v>179</v>
      </c>
      <c r="C21" s="182"/>
      <c r="D21" s="268">
        <v>12912</v>
      </c>
      <c r="E21" s="268">
        <v>2915</v>
      </c>
      <c r="F21" s="268">
        <v>2981</v>
      </c>
      <c r="G21" s="268">
        <v>3065</v>
      </c>
      <c r="H21" s="177">
        <v>2867</v>
      </c>
      <c r="I21" s="268">
        <v>2569</v>
      </c>
      <c r="J21" s="268">
        <v>2728</v>
      </c>
      <c r="K21" s="268">
        <v>2769</v>
      </c>
      <c r="L21" s="177">
        <v>2678</v>
      </c>
      <c r="M21" s="268">
        <v>2549</v>
      </c>
      <c r="N21" s="268">
        <v>2720</v>
      </c>
      <c r="O21" s="268">
        <v>2560</v>
      </c>
      <c r="P21" s="351">
        <v>2570</v>
      </c>
      <c r="Q21" s="469"/>
    </row>
    <row r="22" spans="1:17" ht="12" customHeight="1">
      <c r="A22" s="254"/>
      <c r="B22" s="204" t="s">
        <v>219</v>
      </c>
      <c r="C22" s="182"/>
      <c r="D22" s="268">
        <v>23023</v>
      </c>
      <c r="E22" s="268">
        <v>5147</v>
      </c>
      <c r="F22" s="268">
        <v>4906</v>
      </c>
      <c r="G22" s="268">
        <v>5379</v>
      </c>
      <c r="H22" s="177">
        <v>4889</v>
      </c>
      <c r="I22" s="268">
        <v>4636</v>
      </c>
      <c r="J22" s="268">
        <v>5403</v>
      </c>
      <c r="K22" s="268">
        <v>5681</v>
      </c>
      <c r="L22" s="177">
        <v>5916</v>
      </c>
      <c r="M22" s="268">
        <v>5609</v>
      </c>
      <c r="N22" s="268">
        <v>5310</v>
      </c>
      <c r="O22" s="268">
        <v>5298</v>
      </c>
      <c r="P22" s="351">
        <v>5084</v>
      </c>
      <c r="Q22" s="469"/>
    </row>
    <row r="23" spans="1:17" ht="12" customHeight="1">
      <c r="A23" s="255"/>
      <c r="B23" s="256" t="s">
        <v>11</v>
      </c>
      <c r="C23" s="257"/>
      <c r="D23" s="282">
        <v>18482</v>
      </c>
      <c r="E23" s="282">
        <v>4264</v>
      </c>
      <c r="F23" s="282">
        <v>4601</v>
      </c>
      <c r="G23" s="282">
        <v>4328</v>
      </c>
      <c r="H23" s="258">
        <v>4612</v>
      </c>
      <c r="I23" s="282">
        <v>3743</v>
      </c>
      <c r="J23" s="282">
        <v>4027</v>
      </c>
      <c r="K23" s="282">
        <v>4164</v>
      </c>
      <c r="L23" s="258">
        <v>5617</v>
      </c>
      <c r="M23" s="282">
        <v>4164</v>
      </c>
      <c r="N23" s="282">
        <v>4545</v>
      </c>
      <c r="O23" s="282">
        <v>4442</v>
      </c>
      <c r="P23" s="352">
        <v>4505</v>
      </c>
      <c r="Q23" s="469"/>
    </row>
    <row r="24" spans="1:17" ht="12" customHeight="1">
      <c r="A24" s="254"/>
      <c r="B24" s="172"/>
      <c r="C24" s="172"/>
      <c r="D24" s="268"/>
      <c r="E24" s="268"/>
      <c r="F24" s="268"/>
      <c r="G24" s="268"/>
      <c r="H24" s="177"/>
      <c r="I24" s="268"/>
      <c r="J24" s="268"/>
      <c r="K24" s="268"/>
      <c r="L24" s="177"/>
      <c r="M24" s="268"/>
      <c r="N24" s="268"/>
      <c r="O24" s="268"/>
      <c r="P24" s="351"/>
      <c r="Q24" s="469"/>
    </row>
    <row r="25" spans="1:17" ht="12" customHeight="1">
      <c r="A25" s="259"/>
      <c r="B25" s="183" t="s">
        <v>221</v>
      </c>
      <c r="C25" s="184"/>
      <c r="D25" s="181">
        <v>214015</v>
      </c>
      <c r="E25" s="181">
        <v>51579</v>
      </c>
      <c r="F25" s="181">
        <v>51210</v>
      </c>
      <c r="G25" s="181">
        <v>51656</v>
      </c>
      <c r="H25" s="181">
        <v>51846</v>
      </c>
      <c r="I25" s="181">
        <v>50649</v>
      </c>
      <c r="J25" s="181">
        <v>52645</v>
      </c>
      <c r="K25" s="181">
        <v>52702</v>
      </c>
      <c r="L25" s="181">
        <v>56036</v>
      </c>
      <c r="M25" s="181">
        <v>51816</v>
      </c>
      <c r="N25" s="181">
        <v>52660</v>
      </c>
      <c r="O25" s="181">
        <v>50752</v>
      </c>
      <c r="P25" s="350">
        <v>51981</v>
      </c>
      <c r="Q25" s="469"/>
    </row>
    <row r="26" spans="1:17" ht="12" customHeight="1">
      <c r="A26" s="333"/>
      <c r="B26" s="325"/>
      <c r="C26" s="325"/>
      <c r="D26" s="268"/>
      <c r="E26" s="268"/>
      <c r="F26" s="268"/>
      <c r="G26" s="268"/>
      <c r="H26" s="177"/>
      <c r="I26" s="268"/>
      <c r="J26" s="268"/>
      <c r="K26" s="268"/>
      <c r="L26" s="177"/>
      <c r="M26" s="268"/>
      <c r="N26" s="268"/>
      <c r="O26" s="268"/>
      <c r="P26" s="351"/>
      <c r="Q26" s="469"/>
    </row>
    <row r="27" spans="1:17" ht="12" customHeight="1">
      <c r="A27" s="260"/>
      <c r="B27" s="185" t="s">
        <v>13</v>
      </c>
      <c r="C27" s="186"/>
      <c r="D27" s="181">
        <v>64054</v>
      </c>
      <c r="E27" s="181">
        <v>13189</v>
      </c>
      <c r="F27" s="181">
        <v>14785</v>
      </c>
      <c r="G27" s="181">
        <v>14404</v>
      </c>
      <c r="H27" s="181">
        <v>16828</v>
      </c>
      <c r="I27" s="181">
        <v>12581</v>
      </c>
      <c r="J27" s="181">
        <v>18534</v>
      </c>
      <c r="K27" s="181">
        <v>16781</v>
      </c>
      <c r="L27" s="181">
        <v>33101</v>
      </c>
      <c r="M27" s="181">
        <v>15628</v>
      </c>
      <c r="N27" s="181">
        <v>14255</v>
      </c>
      <c r="O27" s="181">
        <v>15736</v>
      </c>
      <c r="P27" s="350">
        <v>23116</v>
      </c>
      <c r="Q27" s="469"/>
    </row>
    <row r="28" spans="1:17" ht="12" customHeight="1">
      <c r="A28" s="333"/>
      <c r="B28" s="334"/>
      <c r="C28" s="325"/>
      <c r="D28" s="268"/>
      <c r="E28" s="268"/>
      <c r="F28" s="268"/>
      <c r="G28" s="268"/>
      <c r="H28" s="177"/>
      <c r="I28" s="268"/>
      <c r="J28" s="268"/>
      <c r="K28" s="268"/>
      <c r="L28" s="177"/>
      <c r="M28" s="268"/>
      <c r="N28" s="268"/>
      <c r="O28" s="268"/>
      <c r="P28" s="351"/>
      <c r="Q28" s="469"/>
    </row>
    <row r="29" spans="1:17" ht="12" customHeight="1">
      <c r="A29" s="353"/>
      <c r="B29" s="185" t="s">
        <v>148</v>
      </c>
      <c r="C29" s="220"/>
      <c r="D29" s="181">
        <v>47140</v>
      </c>
      <c r="E29" s="181">
        <v>13509</v>
      </c>
      <c r="F29" s="181">
        <v>8096</v>
      </c>
      <c r="G29" s="181">
        <v>8726</v>
      </c>
      <c r="H29" s="181">
        <v>11968</v>
      </c>
      <c r="I29" s="181">
        <v>16789</v>
      </c>
      <c r="J29" s="181">
        <v>10443</v>
      </c>
      <c r="K29" s="181">
        <v>9418</v>
      </c>
      <c r="L29" s="181">
        <v>12630</v>
      </c>
      <c r="M29" s="181">
        <v>2313</v>
      </c>
      <c r="N29" s="181">
        <v>1490</v>
      </c>
      <c r="O29" s="181">
        <v>1459</v>
      </c>
      <c r="P29" s="350">
        <v>1516</v>
      </c>
      <c r="Q29" s="469"/>
    </row>
    <row r="30" spans="1:17" ht="12" customHeight="1">
      <c r="A30" s="333"/>
      <c r="B30" s="325"/>
      <c r="C30" s="326"/>
      <c r="D30" s="268"/>
      <c r="E30" s="268"/>
      <c r="F30" s="268"/>
      <c r="G30" s="268"/>
      <c r="H30" s="177"/>
      <c r="I30" s="268"/>
      <c r="J30" s="268"/>
      <c r="K30" s="268"/>
      <c r="L30" s="177"/>
      <c r="M30" s="268"/>
      <c r="N30" s="268"/>
      <c r="O30" s="268"/>
      <c r="P30" s="351"/>
      <c r="Q30" s="469"/>
    </row>
    <row r="31" spans="1:17" ht="12" customHeight="1">
      <c r="A31" s="261" t="s">
        <v>14</v>
      </c>
      <c r="B31" s="186"/>
      <c r="C31" s="187"/>
      <c r="D31" s="181">
        <v>637521</v>
      </c>
      <c r="E31" s="181">
        <v>151893</v>
      </c>
      <c r="F31" s="181">
        <v>151786</v>
      </c>
      <c r="G31" s="181">
        <v>157504</v>
      </c>
      <c r="H31" s="181">
        <v>165264</v>
      </c>
      <c r="I31" s="181">
        <v>156957</v>
      </c>
      <c r="J31" s="181">
        <v>158495</v>
      </c>
      <c r="K31" s="181">
        <v>158006</v>
      </c>
      <c r="L31" s="181">
        <v>182884</v>
      </c>
      <c r="M31" s="181">
        <v>145051</v>
      </c>
      <c r="N31" s="181">
        <v>148166</v>
      </c>
      <c r="O31" s="181">
        <v>150606</v>
      </c>
      <c r="P31" s="350">
        <v>158828</v>
      </c>
      <c r="Q31" s="469"/>
    </row>
    <row r="32" spans="1:17" ht="12" customHeight="1">
      <c r="A32" s="333"/>
      <c r="B32" s="325"/>
      <c r="C32" s="326"/>
      <c r="D32" s="268"/>
      <c r="E32" s="268"/>
      <c r="F32" s="268"/>
      <c r="G32" s="268"/>
      <c r="H32" s="177"/>
      <c r="I32" s="268"/>
      <c r="J32" s="268"/>
      <c r="K32" s="268"/>
      <c r="L32" s="177"/>
      <c r="M32" s="268"/>
      <c r="N32" s="268"/>
      <c r="O32" s="268"/>
      <c r="P32" s="351"/>
      <c r="Q32" s="469"/>
    </row>
    <row r="33" spans="1:17" ht="12" customHeight="1">
      <c r="A33" s="262"/>
      <c r="B33" s="176"/>
      <c r="C33" s="176" t="s">
        <v>187</v>
      </c>
      <c r="D33" s="268">
        <v>-36280</v>
      </c>
      <c r="E33" s="268">
        <v>-7860</v>
      </c>
      <c r="F33" s="268">
        <v>-8178</v>
      </c>
      <c r="G33" s="268">
        <v>-8845</v>
      </c>
      <c r="H33" s="177">
        <v>-8535</v>
      </c>
      <c r="I33" s="268">
        <v>-8049</v>
      </c>
      <c r="J33" s="268">
        <v>-4950</v>
      </c>
      <c r="K33" s="268">
        <v>-5923</v>
      </c>
      <c r="L33" s="177">
        <v>-6175</v>
      </c>
      <c r="M33" s="268">
        <v>-5297</v>
      </c>
      <c r="N33" s="268">
        <v>-5441</v>
      </c>
      <c r="O33" s="268">
        <v>-5772</v>
      </c>
      <c r="P33" s="351">
        <v>-5420</v>
      </c>
      <c r="Q33" s="469"/>
    </row>
    <row r="34" spans="1:17" ht="12" customHeight="1">
      <c r="A34" s="262"/>
      <c r="B34" s="176"/>
      <c r="C34" s="176" t="s">
        <v>15</v>
      </c>
      <c r="D34" s="268">
        <v>-39684</v>
      </c>
      <c r="E34" s="268">
        <v>-6970</v>
      </c>
      <c r="F34" s="268">
        <v>-8851</v>
      </c>
      <c r="G34" s="268">
        <v>-8934</v>
      </c>
      <c r="H34" s="177">
        <v>-10008</v>
      </c>
      <c r="I34" s="268">
        <v>-6873</v>
      </c>
      <c r="J34" s="268">
        <v>-12056</v>
      </c>
      <c r="K34" s="268">
        <v>-10441</v>
      </c>
      <c r="L34" s="177">
        <v>-25154</v>
      </c>
      <c r="M34" s="268">
        <v>-9334</v>
      </c>
      <c r="N34" s="268">
        <v>-7638</v>
      </c>
      <c r="O34" s="268">
        <v>-9024</v>
      </c>
      <c r="P34" s="351">
        <v>-14102</v>
      </c>
      <c r="Q34" s="469"/>
    </row>
    <row r="35" spans="1:17" ht="12" customHeight="1">
      <c r="A35" s="262"/>
      <c r="B35" s="176"/>
      <c r="C35" s="176" t="s">
        <v>149</v>
      </c>
      <c r="D35" s="268">
        <v>-48903</v>
      </c>
      <c r="E35" s="268">
        <v>-13231</v>
      </c>
      <c r="F35" s="268">
        <v>-7615</v>
      </c>
      <c r="G35" s="268">
        <v>-8600</v>
      </c>
      <c r="H35" s="177">
        <v>-12437</v>
      </c>
      <c r="I35" s="268">
        <v>-15769</v>
      </c>
      <c r="J35" s="268">
        <v>-10113</v>
      </c>
      <c r="K35" s="268">
        <v>-9591</v>
      </c>
      <c r="L35" s="177">
        <v>-12446</v>
      </c>
      <c r="M35" s="268">
        <v>-2256</v>
      </c>
      <c r="N35" s="268">
        <v>-1481</v>
      </c>
      <c r="O35" s="268">
        <v>-1394</v>
      </c>
      <c r="P35" s="351">
        <v>-1648</v>
      </c>
      <c r="Q35" s="469"/>
    </row>
    <row r="36" spans="1:17" ht="12" customHeight="1">
      <c r="A36" s="263"/>
      <c r="B36" s="176"/>
      <c r="C36" s="176" t="s">
        <v>171</v>
      </c>
      <c r="D36" s="268">
        <v>-8690</v>
      </c>
      <c r="E36" s="268">
        <v>-3238</v>
      </c>
      <c r="F36" s="268">
        <v>-2114</v>
      </c>
      <c r="G36" s="268">
        <v>-2838</v>
      </c>
      <c r="H36" s="177">
        <v>-3527</v>
      </c>
      <c r="I36" s="268">
        <v>-1892</v>
      </c>
      <c r="J36" s="268">
        <v>-2235</v>
      </c>
      <c r="K36" s="268">
        <v>-1968</v>
      </c>
      <c r="L36" s="177">
        <v>-3442</v>
      </c>
      <c r="M36" s="268">
        <v>-2414</v>
      </c>
      <c r="N36" s="268">
        <v>-2250</v>
      </c>
      <c r="O36" s="268">
        <v>-1887</v>
      </c>
      <c r="P36" s="351">
        <v>-1957</v>
      </c>
      <c r="Q36" s="469"/>
    </row>
    <row r="37" spans="1:17" ht="12" customHeight="1">
      <c r="A37" s="263"/>
      <c r="B37" s="176"/>
      <c r="C37" s="204" t="s">
        <v>188</v>
      </c>
      <c r="D37" s="268">
        <v>-102913</v>
      </c>
      <c r="E37" s="268">
        <v>-22580</v>
      </c>
      <c r="F37" s="268">
        <v>-23484</v>
      </c>
      <c r="G37" s="268">
        <v>-25178</v>
      </c>
      <c r="H37" s="177">
        <v>-33334</v>
      </c>
      <c r="I37" s="268">
        <v>-25194</v>
      </c>
      <c r="J37" s="268">
        <v>-26728</v>
      </c>
      <c r="K37" s="268">
        <v>-25838</v>
      </c>
      <c r="L37" s="177">
        <v>-34540</v>
      </c>
      <c r="M37" s="268">
        <v>-26126</v>
      </c>
      <c r="N37" s="268">
        <v>-28132</v>
      </c>
      <c r="O37" s="268">
        <v>-29176</v>
      </c>
      <c r="P37" s="351">
        <v>-36120</v>
      </c>
      <c r="Q37" s="469"/>
    </row>
    <row r="38" spans="1:17" ht="12" customHeight="1">
      <c r="A38" s="264"/>
      <c r="B38" s="189" t="s">
        <v>16</v>
      </c>
      <c r="C38" s="189"/>
      <c r="D38" s="281">
        <v>-236470</v>
      </c>
      <c r="E38" s="281">
        <v>-53879</v>
      </c>
      <c r="F38" s="281">
        <v>-50242</v>
      </c>
      <c r="G38" s="281">
        <v>-54395</v>
      </c>
      <c r="H38" s="180">
        <v>-67841</v>
      </c>
      <c r="I38" s="281">
        <v>-57777</v>
      </c>
      <c r="J38" s="281">
        <v>-56082</v>
      </c>
      <c r="K38" s="281">
        <v>-53761</v>
      </c>
      <c r="L38" s="180">
        <v>-81757</v>
      </c>
      <c r="M38" s="281">
        <v>-45427</v>
      </c>
      <c r="N38" s="281">
        <v>-44942</v>
      </c>
      <c r="O38" s="281">
        <v>-47253</v>
      </c>
      <c r="P38" s="349">
        <v>-59247</v>
      </c>
      <c r="Q38" s="469"/>
    </row>
    <row r="39" spans="1:17" ht="12" customHeight="1">
      <c r="A39" s="263"/>
      <c r="B39" s="176" t="s">
        <v>17</v>
      </c>
      <c r="C39" s="176"/>
      <c r="D39" s="268">
        <v>-96691</v>
      </c>
      <c r="E39" s="268">
        <v>-22563</v>
      </c>
      <c r="F39" s="268">
        <v>-23143</v>
      </c>
      <c r="G39" s="268">
        <v>-25858</v>
      </c>
      <c r="H39" s="177">
        <v>-23186</v>
      </c>
      <c r="I39" s="268">
        <v>-21898</v>
      </c>
      <c r="J39" s="268">
        <v>-22334</v>
      </c>
      <c r="K39" s="268">
        <v>-25293</v>
      </c>
      <c r="L39" s="177">
        <v>-25635</v>
      </c>
      <c r="M39" s="268">
        <v>-20843</v>
      </c>
      <c r="N39" s="268">
        <v>-21234</v>
      </c>
      <c r="O39" s="268">
        <v>-19695</v>
      </c>
      <c r="P39" s="351">
        <v>-21555</v>
      </c>
      <c r="Q39" s="469"/>
    </row>
    <row r="40" spans="1:17" ht="12" customHeight="1">
      <c r="A40" s="263"/>
      <c r="B40" s="176" t="s">
        <v>18</v>
      </c>
      <c r="C40" s="176"/>
      <c r="D40" s="268">
        <v>-104741</v>
      </c>
      <c r="E40" s="268">
        <v>-24434</v>
      </c>
      <c r="F40" s="268">
        <v>-24511</v>
      </c>
      <c r="G40" s="268">
        <v>-25011</v>
      </c>
      <c r="H40" s="177">
        <v>-26694</v>
      </c>
      <c r="I40" s="268">
        <v>-27668</v>
      </c>
      <c r="J40" s="268">
        <v>-26703</v>
      </c>
      <c r="K40" s="268">
        <v>-27667</v>
      </c>
      <c r="L40" s="177">
        <v>-31746</v>
      </c>
      <c r="M40" s="268">
        <v>-26696</v>
      </c>
      <c r="N40" s="268">
        <v>-28281</v>
      </c>
      <c r="O40" s="268">
        <v>-29896</v>
      </c>
      <c r="P40" s="351">
        <v>-32603</v>
      </c>
      <c r="Q40" s="469"/>
    </row>
    <row r="41" spans="1:17" ht="12" customHeight="1">
      <c r="A41" s="263"/>
      <c r="B41" s="176" t="s">
        <v>170</v>
      </c>
      <c r="C41" s="190"/>
      <c r="D41" s="268">
        <v>-23939</v>
      </c>
      <c r="E41" s="268">
        <v>-6436</v>
      </c>
      <c r="F41" s="268">
        <v>-6425</v>
      </c>
      <c r="G41" s="268">
        <v>-6465</v>
      </c>
      <c r="H41" s="177">
        <v>-6504</v>
      </c>
      <c r="I41" s="268">
        <v>-6226</v>
      </c>
      <c r="J41" s="268">
        <v>-6486</v>
      </c>
      <c r="K41" s="268">
        <v>-6398</v>
      </c>
      <c r="L41" s="177">
        <v>-6113</v>
      </c>
      <c r="M41" s="268">
        <v>-6188</v>
      </c>
      <c r="N41" s="268">
        <v>-6112</v>
      </c>
      <c r="O41" s="268">
        <v>-5976</v>
      </c>
      <c r="P41" s="351">
        <v>-5984</v>
      </c>
      <c r="Q41" s="469"/>
    </row>
    <row r="42" spans="1:17" ht="12" customHeight="1">
      <c r="A42" s="263"/>
      <c r="B42" s="176" t="s">
        <v>169</v>
      </c>
      <c r="C42" s="190"/>
      <c r="D42" s="268">
        <v>-7448</v>
      </c>
      <c r="E42" s="268">
        <v>-7476</v>
      </c>
      <c r="F42" s="268">
        <v>0</v>
      </c>
      <c r="G42" s="268">
        <v>0</v>
      </c>
      <c r="H42" s="177">
        <v>-160</v>
      </c>
      <c r="I42" s="268">
        <v>-7649</v>
      </c>
      <c r="J42" s="268">
        <v>0</v>
      </c>
      <c r="K42" s="268">
        <v>0</v>
      </c>
      <c r="L42" s="177">
        <v>0</v>
      </c>
      <c r="M42" s="268">
        <v>-7265</v>
      </c>
      <c r="N42" s="268">
        <v>0</v>
      </c>
      <c r="O42" s="268">
        <v>0</v>
      </c>
      <c r="P42" s="351">
        <v>0</v>
      </c>
      <c r="Q42" s="469"/>
    </row>
    <row r="43" spans="1:17" ht="12" customHeight="1">
      <c r="A43" s="265"/>
      <c r="B43" s="266" t="s">
        <v>19</v>
      </c>
      <c r="C43" s="266"/>
      <c r="D43" s="282">
        <v>-96700</v>
      </c>
      <c r="E43" s="282">
        <v>-21478</v>
      </c>
      <c r="F43" s="282">
        <v>-23157</v>
      </c>
      <c r="G43" s="282">
        <v>-22228</v>
      </c>
      <c r="H43" s="258">
        <v>-26861</v>
      </c>
      <c r="I43" s="282">
        <v>-21711</v>
      </c>
      <c r="J43" s="282">
        <v>-23123</v>
      </c>
      <c r="K43" s="282">
        <v>-25000</v>
      </c>
      <c r="L43" s="258">
        <v>-28669</v>
      </c>
      <c r="M43" s="282">
        <v>-23628</v>
      </c>
      <c r="N43" s="282">
        <v>-26006</v>
      </c>
      <c r="O43" s="282">
        <v>-24490</v>
      </c>
      <c r="P43" s="352">
        <v>-30757</v>
      </c>
      <c r="Q43" s="469"/>
    </row>
    <row r="44" spans="1:17" ht="12" customHeight="1">
      <c r="A44" s="263"/>
      <c r="B44" s="176"/>
      <c r="C44" s="176"/>
      <c r="D44" s="268"/>
      <c r="E44" s="268"/>
      <c r="F44" s="268"/>
      <c r="G44" s="268"/>
      <c r="H44" s="177"/>
      <c r="I44" s="268"/>
      <c r="J44" s="268"/>
      <c r="K44" s="268"/>
      <c r="L44" s="177"/>
      <c r="M44" s="268"/>
      <c r="N44" s="268"/>
      <c r="O44" s="268"/>
      <c r="P44" s="351"/>
      <c r="Q44" s="469"/>
    </row>
    <row r="45" spans="1:17" ht="12" customHeight="1">
      <c r="A45" s="261"/>
      <c r="B45" s="185" t="s">
        <v>20</v>
      </c>
      <c r="C45" s="191"/>
      <c r="D45" s="181">
        <v>-565989</v>
      </c>
      <c r="E45" s="181">
        <v>-136266</v>
      </c>
      <c r="F45" s="181">
        <v>-127478</v>
      </c>
      <c r="G45" s="181">
        <v>-133957</v>
      </c>
      <c r="H45" s="181">
        <v>-151246</v>
      </c>
      <c r="I45" s="181">
        <v>-142929</v>
      </c>
      <c r="J45" s="181">
        <v>-134728</v>
      </c>
      <c r="K45" s="181">
        <v>-138119</v>
      </c>
      <c r="L45" s="181">
        <v>-173920</v>
      </c>
      <c r="M45" s="181">
        <v>-130047</v>
      </c>
      <c r="N45" s="181">
        <v>-126575</v>
      </c>
      <c r="O45" s="181">
        <v>-127310</v>
      </c>
      <c r="P45" s="350">
        <v>-150146</v>
      </c>
      <c r="Q45" s="469"/>
    </row>
    <row r="46" spans="1:17" ht="12" customHeight="1">
      <c r="A46" s="332"/>
      <c r="B46" s="330"/>
      <c r="C46" s="328"/>
      <c r="D46" s="268"/>
      <c r="E46" s="268"/>
      <c r="F46" s="268"/>
      <c r="G46" s="268"/>
      <c r="H46" s="177"/>
      <c r="I46" s="268"/>
      <c r="J46" s="268"/>
      <c r="K46" s="268"/>
      <c r="L46" s="177"/>
      <c r="M46" s="268"/>
      <c r="N46" s="268"/>
      <c r="O46" s="268"/>
      <c r="P46" s="351"/>
      <c r="Q46" s="469"/>
    </row>
    <row r="47" spans="1:17" ht="12" customHeight="1">
      <c r="A47" s="261"/>
      <c r="B47" s="185" t="s">
        <v>21</v>
      </c>
      <c r="C47" s="191"/>
      <c r="D47" s="181">
        <v>3189</v>
      </c>
      <c r="E47" s="181">
        <v>467</v>
      </c>
      <c r="F47" s="181">
        <v>794</v>
      </c>
      <c r="G47" s="181">
        <v>663</v>
      </c>
      <c r="H47" s="181">
        <v>1150</v>
      </c>
      <c r="I47" s="181">
        <v>770</v>
      </c>
      <c r="J47" s="181">
        <v>1707</v>
      </c>
      <c r="K47" s="181">
        <v>1374</v>
      </c>
      <c r="L47" s="181">
        <v>3020</v>
      </c>
      <c r="M47" s="181">
        <v>6548</v>
      </c>
      <c r="N47" s="181">
        <v>1282</v>
      </c>
      <c r="O47" s="181">
        <v>614</v>
      </c>
      <c r="P47" s="350">
        <v>2546</v>
      </c>
      <c r="Q47" s="469"/>
    </row>
    <row r="48" spans="1:17" ht="12" customHeight="1">
      <c r="A48" s="331"/>
      <c r="B48" s="328"/>
      <c r="C48" s="329"/>
      <c r="D48" s="268"/>
      <c r="E48" s="268"/>
      <c r="F48" s="268"/>
      <c r="G48" s="268"/>
      <c r="H48" s="177"/>
      <c r="I48" s="268"/>
      <c r="J48" s="268"/>
      <c r="K48" s="268"/>
      <c r="L48" s="177"/>
      <c r="M48" s="268"/>
      <c r="N48" s="268"/>
      <c r="O48" s="268"/>
      <c r="P48" s="351"/>
      <c r="Q48" s="469"/>
    </row>
    <row r="49" spans="1:17" s="195" customFormat="1" ht="12" customHeight="1">
      <c r="A49" s="269" t="s">
        <v>22</v>
      </c>
      <c r="B49" s="193"/>
      <c r="C49" s="191"/>
      <c r="D49" s="194">
        <v>74721</v>
      </c>
      <c r="E49" s="194">
        <v>16094</v>
      </c>
      <c r="F49" s="194">
        <v>25102</v>
      </c>
      <c r="G49" s="194">
        <v>24210</v>
      </c>
      <c r="H49" s="194">
        <v>15168</v>
      </c>
      <c r="I49" s="194">
        <v>14798</v>
      </c>
      <c r="J49" s="194">
        <v>25474</v>
      </c>
      <c r="K49" s="194">
        <v>21261</v>
      </c>
      <c r="L49" s="194">
        <v>11984</v>
      </c>
      <c r="M49" s="194">
        <v>21552</v>
      </c>
      <c r="N49" s="194">
        <v>22873</v>
      </c>
      <c r="O49" s="194">
        <v>23910</v>
      </c>
      <c r="P49" s="354">
        <v>11228</v>
      </c>
      <c r="Q49" s="469"/>
    </row>
    <row r="50" spans="1:17" ht="12" customHeight="1">
      <c r="A50" s="331"/>
      <c r="B50" s="328"/>
      <c r="C50" s="328"/>
      <c r="D50" s="268"/>
      <c r="E50" s="268"/>
      <c r="F50" s="268"/>
      <c r="G50" s="268"/>
      <c r="H50" s="177"/>
      <c r="I50" s="268"/>
      <c r="J50" s="268"/>
      <c r="K50" s="268"/>
      <c r="L50" s="322"/>
      <c r="M50" s="327"/>
      <c r="N50" s="327"/>
      <c r="O50" s="327"/>
      <c r="P50" s="355"/>
      <c r="Q50" s="469"/>
    </row>
    <row r="51" spans="1:17" ht="12" customHeight="1">
      <c r="A51" s="263"/>
      <c r="B51" s="176" t="s">
        <v>23</v>
      </c>
      <c r="C51" s="173"/>
      <c r="D51" s="268">
        <v>-31560</v>
      </c>
      <c r="E51" s="268">
        <v>-6046</v>
      </c>
      <c r="F51" s="268">
        <v>-7767</v>
      </c>
      <c r="G51" s="268">
        <v>-6640</v>
      </c>
      <c r="H51" s="177">
        <v>-7944</v>
      </c>
      <c r="I51" s="268">
        <v>-8613</v>
      </c>
      <c r="J51" s="268">
        <v>-6816</v>
      </c>
      <c r="K51" s="268">
        <v>-7146</v>
      </c>
      <c r="L51" s="177">
        <v>-5601</v>
      </c>
      <c r="M51" s="268">
        <v>-6558</v>
      </c>
      <c r="N51" s="268">
        <v>-5911</v>
      </c>
      <c r="O51" s="268">
        <v>-6817</v>
      </c>
      <c r="P51" s="351">
        <v>-7529</v>
      </c>
      <c r="Q51" s="469"/>
    </row>
    <row r="52" spans="1:17" ht="12" customHeight="1">
      <c r="A52" s="263"/>
      <c r="B52" s="176"/>
      <c r="C52" s="176"/>
      <c r="D52" s="268"/>
      <c r="E52" s="268"/>
      <c r="F52" s="268"/>
      <c r="G52" s="268"/>
      <c r="H52" s="177"/>
      <c r="I52" s="268"/>
      <c r="J52" s="268"/>
      <c r="K52" s="268"/>
      <c r="L52" s="177"/>
      <c r="M52" s="268"/>
      <c r="N52" s="268"/>
      <c r="O52" s="268"/>
      <c r="P52" s="351"/>
      <c r="Q52" s="469"/>
    </row>
    <row r="53" spans="1:17" ht="12" customHeight="1">
      <c r="A53" s="265"/>
      <c r="B53" s="266" t="s">
        <v>24</v>
      </c>
      <c r="C53" s="266"/>
      <c r="D53" s="282">
        <v>0</v>
      </c>
      <c r="E53" s="282">
        <v>0</v>
      </c>
      <c r="F53" s="282">
        <v>9</v>
      </c>
      <c r="G53" s="282">
        <v>-14</v>
      </c>
      <c r="H53" s="258">
        <v>0</v>
      </c>
      <c r="I53" s="282">
        <v>0</v>
      </c>
      <c r="J53" s="282">
        <v>0</v>
      </c>
      <c r="K53" s="282">
        <v>0</v>
      </c>
      <c r="L53" s="258">
        <v>0</v>
      </c>
      <c r="M53" s="282">
        <v>-24</v>
      </c>
      <c r="N53" s="282">
        <v>102</v>
      </c>
      <c r="O53" s="282">
        <v>-32</v>
      </c>
      <c r="P53" s="352">
        <v>-32</v>
      </c>
      <c r="Q53" s="469"/>
    </row>
    <row r="54" spans="1:17" ht="12" customHeight="1">
      <c r="A54" s="262"/>
      <c r="B54" s="176"/>
      <c r="C54" s="176"/>
      <c r="D54" s="268"/>
      <c r="E54" s="268"/>
      <c r="F54" s="268"/>
      <c r="G54" s="268"/>
      <c r="H54" s="177"/>
      <c r="I54" s="268"/>
      <c r="J54" s="268"/>
      <c r="K54" s="268"/>
      <c r="L54" s="177"/>
      <c r="M54" s="268"/>
      <c r="N54" s="268"/>
      <c r="O54" s="268"/>
      <c r="P54" s="351"/>
      <c r="Q54" s="469"/>
    </row>
    <row r="55" spans="1:17" ht="12" customHeight="1">
      <c r="A55" s="261" t="s">
        <v>25</v>
      </c>
      <c r="B55" s="191"/>
      <c r="C55" s="191"/>
      <c r="D55" s="181">
        <v>43161</v>
      </c>
      <c r="E55" s="181">
        <v>10048</v>
      </c>
      <c r="F55" s="181">
        <v>17344</v>
      </c>
      <c r="G55" s="181">
        <v>17556</v>
      </c>
      <c r="H55" s="181">
        <v>7224</v>
      </c>
      <c r="I55" s="181">
        <v>6185</v>
      </c>
      <c r="J55" s="181">
        <v>18658</v>
      </c>
      <c r="K55" s="181">
        <v>14115</v>
      </c>
      <c r="L55" s="181">
        <v>6383</v>
      </c>
      <c r="M55" s="181">
        <v>14970</v>
      </c>
      <c r="N55" s="181">
        <v>17064</v>
      </c>
      <c r="O55" s="181">
        <v>17061</v>
      </c>
      <c r="P55" s="350">
        <v>3731</v>
      </c>
      <c r="Q55" s="469"/>
    </row>
    <row r="56" spans="1:17" ht="12" customHeight="1">
      <c r="A56" s="331"/>
      <c r="B56" s="328"/>
      <c r="C56" s="328"/>
      <c r="D56" s="268"/>
      <c r="E56" s="268"/>
      <c r="F56" s="268"/>
      <c r="G56" s="268"/>
      <c r="H56" s="177"/>
      <c r="I56" s="268"/>
      <c r="J56" s="268"/>
      <c r="K56" s="268"/>
      <c r="L56" s="177"/>
      <c r="M56" s="268"/>
      <c r="N56" s="268"/>
      <c r="O56" s="268"/>
      <c r="P56" s="351"/>
      <c r="Q56" s="469"/>
    </row>
    <row r="57" spans="1:17" ht="12" customHeight="1">
      <c r="A57" s="263"/>
      <c r="B57" s="176" t="s">
        <v>26</v>
      </c>
      <c r="C57" s="176"/>
      <c r="D57" s="268">
        <v>-14306</v>
      </c>
      <c r="E57" s="268">
        <v>-5058</v>
      </c>
      <c r="F57" s="268">
        <v>-4757</v>
      </c>
      <c r="G57" s="268">
        <v>-5759</v>
      </c>
      <c r="H57" s="177">
        <v>-4574</v>
      </c>
      <c r="I57" s="268">
        <v>-2863</v>
      </c>
      <c r="J57" s="268">
        <v>-5129</v>
      </c>
      <c r="K57" s="268">
        <v>-3522</v>
      </c>
      <c r="L57" s="177">
        <v>-2280</v>
      </c>
      <c r="M57" s="268">
        <v>-3505</v>
      </c>
      <c r="N57" s="268">
        <v>-5468</v>
      </c>
      <c r="O57" s="268">
        <v>-3420</v>
      </c>
      <c r="P57" s="351">
        <v>16790</v>
      </c>
      <c r="Q57" s="469"/>
    </row>
    <row r="58" spans="1:17" ht="12" customHeight="1">
      <c r="A58" s="270"/>
      <c r="B58" s="189"/>
      <c r="C58" s="189"/>
      <c r="D58" s="283"/>
      <c r="E58" s="283"/>
      <c r="F58" s="283"/>
      <c r="G58" s="283"/>
      <c r="H58" s="196"/>
      <c r="I58" s="283"/>
      <c r="J58" s="283"/>
      <c r="K58" s="283"/>
      <c r="L58" s="323"/>
      <c r="M58" s="283"/>
      <c r="N58" s="283"/>
      <c r="O58" s="283"/>
      <c r="P58" s="356"/>
      <c r="Q58" s="469"/>
    </row>
    <row r="59" spans="1:17" s="195" customFormat="1" ht="12" customHeight="1">
      <c r="A59" s="267" t="s">
        <v>27</v>
      </c>
      <c r="B59" s="192"/>
      <c r="C59" s="192"/>
      <c r="D59" s="239">
        <v>28855</v>
      </c>
      <c r="E59" s="239">
        <v>4990</v>
      </c>
      <c r="F59" s="239">
        <v>12587</v>
      </c>
      <c r="G59" s="239">
        <v>11797</v>
      </c>
      <c r="H59" s="197">
        <v>2650</v>
      </c>
      <c r="I59" s="239">
        <v>3322</v>
      </c>
      <c r="J59" s="239">
        <v>13529</v>
      </c>
      <c r="K59" s="239">
        <v>10593</v>
      </c>
      <c r="L59" s="197">
        <v>4103</v>
      </c>
      <c r="M59" s="239">
        <v>11465</v>
      </c>
      <c r="N59" s="239">
        <v>11596</v>
      </c>
      <c r="O59" s="239">
        <v>13641</v>
      </c>
      <c r="P59" s="357">
        <v>20521</v>
      </c>
      <c r="Q59" s="469"/>
    </row>
    <row r="60" spans="1:17" ht="12" customHeight="1">
      <c r="A60" s="262"/>
      <c r="B60" s="176"/>
      <c r="C60" s="176"/>
      <c r="D60" s="268"/>
      <c r="E60" s="268"/>
      <c r="F60" s="268"/>
      <c r="G60" s="268"/>
      <c r="H60" s="177"/>
      <c r="I60" s="268"/>
      <c r="J60" s="268"/>
      <c r="K60" s="268"/>
      <c r="L60" s="177"/>
      <c r="M60" s="268"/>
      <c r="N60" s="268"/>
      <c r="O60" s="268"/>
      <c r="P60" s="351"/>
      <c r="Q60" s="469"/>
    </row>
    <row r="61" spans="1:17" ht="12" customHeight="1">
      <c r="A61" s="262"/>
      <c r="B61" s="176"/>
      <c r="C61" s="176"/>
      <c r="D61" s="268"/>
      <c r="E61" s="268"/>
      <c r="F61" s="268"/>
      <c r="G61" s="268"/>
      <c r="H61" s="177"/>
      <c r="I61" s="268"/>
      <c r="J61" s="268"/>
      <c r="K61" s="268"/>
      <c r="L61" s="324"/>
      <c r="M61" s="268"/>
      <c r="N61" s="268"/>
      <c r="O61" s="268"/>
      <c r="P61" s="351"/>
      <c r="Q61" s="469"/>
    </row>
    <row r="62" spans="1:17" s="195" customFormat="1" ht="12" customHeight="1">
      <c r="A62" s="261" t="s">
        <v>28</v>
      </c>
      <c r="B62" s="185"/>
      <c r="C62" s="185"/>
      <c r="D62" s="181">
        <v>23460</v>
      </c>
      <c r="E62" s="181">
        <v>4828</v>
      </c>
      <c r="F62" s="181">
        <v>11583</v>
      </c>
      <c r="G62" s="181">
        <v>10660</v>
      </c>
      <c r="H62" s="181">
        <v>1540</v>
      </c>
      <c r="I62" s="181">
        <v>2506</v>
      </c>
      <c r="J62" s="181">
        <v>12520</v>
      </c>
      <c r="K62" s="181">
        <v>9336</v>
      </c>
      <c r="L62" s="181">
        <v>3353</v>
      </c>
      <c r="M62" s="181">
        <v>10715</v>
      </c>
      <c r="N62" s="181">
        <v>11370</v>
      </c>
      <c r="O62" s="181">
        <v>12440</v>
      </c>
      <c r="P62" s="350">
        <v>19754</v>
      </c>
      <c r="Q62" s="469"/>
    </row>
    <row r="63" spans="1:17" ht="12" customHeight="1">
      <c r="A63" s="338" t="s">
        <v>29</v>
      </c>
      <c r="B63" s="339"/>
      <c r="C63" s="329"/>
      <c r="D63" s="282">
        <v>5395</v>
      </c>
      <c r="E63" s="282">
        <v>162</v>
      </c>
      <c r="F63" s="282">
        <v>1004</v>
      </c>
      <c r="G63" s="282">
        <v>1137</v>
      </c>
      <c r="H63" s="258">
        <v>1110</v>
      </c>
      <c r="I63" s="282">
        <v>816</v>
      </c>
      <c r="J63" s="282">
        <v>1009</v>
      </c>
      <c r="K63" s="282">
        <v>1257</v>
      </c>
      <c r="L63" s="258">
        <v>750</v>
      </c>
      <c r="M63" s="282">
        <v>750</v>
      </c>
      <c r="N63" s="282">
        <v>226</v>
      </c>
      <c r="O63" s="282">
        <v>1201</v>
      </c>
      <c r="P63" s="352">
        <v>767</v>
      </c>
      <c r="Q63" s="469"/>
    </row>
    <row r="64" spans="1:17" ht="12" customHeight="1" thickBot="1">
      <c r="A64" s="271"/>
      <c r="B64" s="198"/>
      <c r="C64" s="198"/>
      <c r="D64" s="284"/>
      <c r="E64" s="284"/>
      <c r="F64" s="284"/>
      <c r="G64" s="284"/>
      <c r="H64" s="199"/>
      <c r="I64" s="284"/>
      <c r="J64" s="284"/>
      <c r="K64" s="284"/>
      <c r="L64" s="199"/>
      <c r="M64" s="284"/>
      <c r="N64" s="284"/>
      <c r="O64" s="284"/>
      <c r="P64" s="358"/>
      <c r="Q64" s="469"/>
    </row>
    <row r="65" spans="1:127" ht="12" customHeight="1" thickTop="1">
      <c r="A65" s="272"/>
      <c r="B65" s="172"/>
      <c r="C65" s="172"/>
      <c r="D65" s="268"/>
      <c r="E65" s="268"/>
      <c r="F65" s="268"/>
      <c r="G65" s="268"/>
      <c r="H65" s="177"/>
      <c r="I65" s="268"/>
      <c r="J65" s="268"/>
      <c r="K65" s="268"/>
      <c r="L65" s="177"/>
      <c r="M65" s="268"/>
      <c r="N65" s="268"/>
      <c r="O65" s="268"/>
      <c r="P65" s="351"/>
      <c r="Q65" s="469"/>
    </row>
    <row r="66" spans="1:127" ht="12" customHeight="1">
      <c r="A66" s="272" t="s">
        <v>30</v>
      </c>
      <c r="B66" s="172"/>
      <c r="C66" s="172"/>
      <c r="D66" s="303">
        <f>+'[1]Profit_Loss QoQ'!$R$70</f>
        <v>22.51</v>
      </c>
      <c r="E66" s="303">
        <v>4.6300978438164702</v>
      </c>
      <c r="F66" s="303">
        <f>+'[2]Profit_Loss QoQ'!$D$70</f>
        <v>11.11</v>
      </c>
      <c r="G66" s="303">
        <f>+'[3]Profit_Loss QoQ'!$C$70</f>
        <v>10.23</v>
      </c>
      <c r="H66" s="304">
        <v>1.48</v>
      </c>
      <c r="I66" s="305">
        <v>2.4041789788220198</v>
      </c>
      <c r="J66" s="303">
        <f>+'[4]Profit_Loss QoQ'!$C$70</f>
        <v>12.01</v>
      </c>
      <c r="K66" s="303">
        <f>+'[3]Profit_Loss QoQ'!$D$70</f>
        <v>8.9600000000000009</v>
      </c>
      <c r="L66" s="304">
        <f>+'[5]Profit_Loss QoQ'!$D$70</f>
        <v>3.22</v>
      </c>
      <c r="M66" s="303">
        <f>+'[4]Profit_Loss QoQ'!$AA$70</f>
        <v>10.279639967309651</v>
      </c>
      <c r="N66" s="303">
        <v>10.91</v>
      </c>
      <c r="O66" s="303">
        <v>11.95</v>
      </c>
      <c r="P66" s="359">
        <v>18.97</v>
      </c>
      <c r="Q66" s="469"/>
    </row>
    <row r="67" spans="1:127" ht="12" customHeight="1">
      <c r="A67" s="272"/>
      <c r="B67" s="172"/>
      <c r="C67" s="172"/>
      <c r="D67" s="268"/>
      <c r="E67" s="268"/>
      <c r="F67" s="268"/>
      <c r="G67" s="268"/>
      <c r="H67" s="177"/>
      <c r="I67" s="268"/>
      <c r="J67" s="268"/>
      <c r="K67" s="268"/>
      <c r="L67" s="311"/>
      <c r="M67" s="268"/>
      <c r="N67" s="268"/>
      <c r="O67" s="268"/>
      <c r="P67" s="351"/>
      <c r="Q67" s="469"/>
    </row>
    <row r="68" spans="1:127" s="201" customFormat="1" ht="12" customHeight="1">
      <c r="A68" s="273" t="s">
        <v>1</v>
      </c>
      <c r="B68" s="192"/>
      <c r="C68" s="200"/>
      <c r="D68" s="239">
        <v>179462</v>
      </c>
      <c r="E68" s="239">
        <v>40528</v>
      </c>
      <c r="F68" s="239">
        <v>49613</v>
      </c>
      <c r="G68" s="239">
        <v>49221</v>
      </c>
      <c r="H68" s="197">
        <v>41862</v>
      </c>
      <c r="I68" s="239">
        <v>42466</v>
      </c>
      <c r="J68" s="239">
        <v>52177</v>
      </c>
      <c r="K68" s="239">
        <v>48928</v>
      </c>
      <c r="L68" s="197">
        <v>43730</v>
      </c>
      <c r="M68" s="239">
        <v>48248</v>
      </c>
      <c r="N68" s="239">
        <v>51154</v>
      </c>
      <c r="O68" s="239">
        <v>53806</v>
      </c>
      <c r="P68" s="357">
        <v>43831</v>
      </c>
      <c r="Q68" s="469"/>
    </row>
    <row r="69" spans="1:127" s="203" customFormat="1" ht="12" customHeight="1">
      <c r="A69" s="360" t="s">
        <v>2</v>
      </c>
      <c r="B69" s="361"/>
      <c r="C69" s="362"/>
      <c r="D69" s="363">
        <v>0.28149974667501099</v>
      </c>
      <c r="E69" s="363">
        <v>0.26681940576590102</v>
      </c>
      <c r="F69" s="363">
        <v>0.32686150237834849</v>
      </c>
      <c r="G69" s="363">
        <v>0.31250634904510399</v>
      </c>
      <c r="H69" s="364">
        <v>0.253</v>
      </c>
      <c r="I69" s="363">
        <v>0.27100000000000002</v>
      </c>
      <c r="J69" s="363">
        <v>0.32920281396889489</v>
      </c>
      <c r="K69" s="363">
        <v>0.31</v>
      </c>
      <c r="L69" s="364">
        <v>0.23911331773145819</v>
      </c>
      <c r="M69" s="363">
        <v>0.33262783434791898</v>
      </c>
      <c r="N69" s="363">
        <v>0.3452478976283358</v>
      </c>
      <c r="O69" s="363">
        <v>0.35726332284238344</v>
      </c>
      <c r="P69" s="365">
        <v>0.32700000000000001</v>
      </c>
      <c r="Q69" s="469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2"/>
      <c r="BS69" s="202"/>
      <c r="BT69" s="202"/>
      <c r="BU69" s="202"/>
      <c r="BV69" s="202"/>
      <c r="BW69" s="202"/>
      <c r="BX69" s="202"/>
      <c r="BY69" s="202"/>
      <c r="BZ69" s="202"/>
      <c r="CA69" s="202"/>
      <c r="CB69" s="202"/>
      <c r="CC69" s="202"/>
      <c r="CD69" s="202"/>
      <c r="CE69" s="202"/>
      <c r="CF69" s="202"/>
      <c r="CG69" s="202"/>
      <c r="CH69" s="202"/>
      <c r="CI69" s="202"/>
      <c r="CJ69" s="202"/>
      <c r="CK69" s="202"/>
      <c r="CL69" s="202"/>
      <c r="CM69" s="202"/>
      <c r="CN69" s="202"/>
      <c r="CO69" s="202"/>
      <c r="CP69" s="202"/>
      <c r="CQ69" s="202"/>
      <c r="CR69" s="202"/>
      <c r="CS69" s="202"/>
      <c r="CT69" s="202"/>
      <c r="CU69" s="202"/>
      <c r="CV69" s="202"/>
      <c r="CW69" s="202"/>
      <c r="CX69" s="202"/>
      <c r="CY69" s="202"/>
      <c r="CZ69" s="202"/>
      <c r="DA69" s="202"/>
      <c r="DB69" s="202"/>
      <c r="DC69" s="202"/>
      <c r="DD69" s="202"/>
      <c r="DE69" s="202"/>
      <c r="DF69" s="202"/>
      <c r="DG69" s="202"/>
      <c r="DH69" s="202"/>
      <c r="DI69" s="202"/>
      <c r="DJ69" s="202"/>
      <c r="DK69" s="202"/>
      <c r="DL69" s="202"/>
      <c r="DM69" s="202"/>
      <c r="DN69" s="202"/>
      <c r="DO69" s="202"/>
      <c r="DP69" s="202"/>
      <c r="DQ69" s="202"/>
      <c r="DR69" s="202"/>
      <c r="DS69" s="202"/>
      <c r="DT69" s="202"/>
      <c r="DU69" s="202"/>
      <c r="DV69" s="202"/>
      <c r="DW69" s="202"/>
    </row>
    <row r="70" spans="1:127" ht="12" customHeight="1">
      <c r="A70" s="204"/>
      <c r="B70" s="204"/>
      <c r="C70" s="204"/>
      <c r="E70" s="205"/>
      <c r="F70" s="205"/>
      <c r="H70" s="167"/>
      <c r="I70" s="205"/>
      <c r="J70" s="205"/>
      <c r="P70" s="312"/>
      <c r="Q70" s="469"/>
    </row>
    <row r="71" spans="1:127" s="310" customFormat="1" ht="24.75" customHeight="1">
      <c r="A71" s="471"/>
      <c r="B71" s="471"/>
      <c r="C71" s="471"/>
      <c r="D71" s="239"/>
      <c r="E71" s="239"/>
      <c r="F71" s="239"/>
      <c r="G71" s="240"/>
      <c r="H71" s="239"/>
      <c r="I71" s="239"/>
      <c r="J71" s="239"/>
      <c r="K71" s="240"/>
      <c r="L71" s="240"/>
      <c r="P71" s="312"/>
    </row>
    <row r="72" spans="1:127" ht="12" customHeight="1">
      <c r="A72" s="204"/>
      <c r="B72" s="204"/>
      <c r="C72" s="204"/>
      <c r="E72" s="205"/>
      <c r="F72" s="205"/>
      <c r="H72" s="167"/>
      <c r="I72" s="205"/>
      <c r="J72" s="205"/>
    </row>
    <row r="73" spans="1:127" ht="12" customHeight="1">
      <c r="A73" s="204"/>
      <c r="B73" s="204"/>
      <c r="C73" s="204"/>
    </row>
  </sheetData>
  <mergeCells count="1">
    <mergeCell ref="A71:C71"/>
  </mergeCells>
  <pageMargins left="0.74803149606299213" right="0.74803149606299213" top="0.59055118110236227" bottom="0.59055118110236227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W80"/>
  <sheetViews>
    <sheetView showGridLines="0" zoomScaleNormal="100" zoomScaleSheetLayoutView="50" workbookViewId="0">
      <pane xSplit="3" ySplit="4" topLeftCell="O5" activePane="bottomRight" state="frozen"/>
      <selection activeCell="A88" sqref="A88"/>
      <selection pane="topRight" activeCell="A88" sqref="A88"/>
      <selection pane="bottomLeft" activeCell="A88" sqref="A88"/>
      <selection pane="bottomRight" activeCell="W2" sqref="W2"/>
    </sheetView>
  </sheetViews>
  <sheetFormatPr defaultRowHeight="12.75"/>
  <cols>
    <col min="1" max="2" width="3.42578125" style="11" customWidth="1"/>
    <col min="3" max="3" width="42.85546875" style="11" customWidth="1"/>
    <col min="4" max="23" width="12.7109375" style="1" customWidth="1"/>
    <col min="24" max="16384" width="9.140625" style="1"/>
  </cols>
  <sheetData>
    <row r="1" spans="1:23" ht="12" customHeight="1">
      <c r="A1" s="368" t="s">
        <v>3</v>
      </c>
      <c r="B1" s="369"/>
      <c r="C1" s="369"/>
      <c r="D1" s="370">
        <v>2012</v>
      </c>
      <c r="E1" s="370">
        <v>2012</v>
      </c>
      <c r="F1" s="370">
        <v>2012</v>
      </c>
      <c r="G1" s="370">
        <v>2012</v>
      </c>
      <c r="H1" s="370">
        <v>2013</v>
      </c>
      <c r="I1" s="370">
        <v>2013</v>
      </c>
      <c r="J1" s="370">
        <v>2013</v>
      </c>
      <c r="K1" s="370">
        <v>2013</v>
      </c>
      <c r="L1" s="370">
        <v>2014</v>
      </c>
      <c r="M1" s="370">
        <v>2014</v>
      </c>
      <c r="N1" s="370">
        <v>2014</v>
      </c>
      <c r="O1" s="370">
        <v>2014</v>
      </c>
      <c r="P1" s="370">
        <v>2015</v>
      </c>
      <c r="Q1" s="370">
        <v>2015</v>
      </c>
      <c r="R1" s="370">
        <v>2015</v>
      </c>
      <c r="S1" s="370">
        <v>2015</v>
      </c>
      <c r="T1" s="370">
        <v>2016</v>
      </c>
      <c r="U1" s="370">
        <v>2016</v>
      </c>
      <c r="V1" s="370">
        <v>2016</v>
      </c>
      <c r="W1" s="371">
        <v>2016</v>
      </c>
    </row>
    <row r="2" spans="1:23" ht="12" customHeight="1">
      <c r="A2" s="372" t="s">
        <v>31</v>
      </c>
      <c r="B2" s="17"/>
      <c r="C2" s="17"/>
      <c r="D2" s="26" t="s">
        <v>33</v>
      </c>
      <c r="E2" s="26" t="s">
        <v>34</v>
      </c>
      <c r="F2" s="26" t="s">
        <v>7</v>
      </c>
      <c r="G2" s="26" t="s">
        <v>144</v>
      </c>
      <c r="H2" s="26" t="s">
        <v>33</v>
      </c>
      <c r="I2" s="26" t="s">
        <v>34</v>
      </c>
      <c r="J2" s="26" t="s">
        <v>172</v>
      </c>
      <c r="K2" s="26" t="s">
        <v>144</v>
      </c>
      <c r="L2" s="26" t="s">
        <v>33</v>
      </c>
      <c r="M2" s="26" t="s">
        <v>34</v>
      </c>
      <c r="N2" s="27" t="s">
        <v>172</v>
      </c>
      <c r="O2" s="27" t="s">
        <v>202</v>
      </c>
      <c r="P2" s="27" t="s">
        <v>203</v>
      </c>
      <c r="Q2" s="26" t="s">
        <v>205</v>
      </c>
      <c r="R2" s="27" t="s">
        <v>204</v>
      </c>
      <c r="S2" s="27" t="s">
        <v>202</v>
      </c>
      <c r="T2" s="27" t="s">
        <v>201</v>
      </c>
      <c r="U2" s="27" t="s">
        <v>205</v>
      </c>
      <c r="V2" s="27" t="s">
        <v>204</v>
      </c>
      <c r="W2" s="27" t="s">
        <v>202</v>
      </c>
    </row>
    <row r="3" spans="1:23" ht="12" customHeight="1">
      <c r="A3" s="372"/>
      <c r="B3" s="17"/>
      <c r="C3" s="17"/>
      <c r="D3" s="135"/>
      <c r="E3" s="135"/>
      <c r="F3" s="135"/>
      <c r="G3" s="135"/>
      <c r="H3" s="27"/>
      <c r="I3" s="27"/>
      <c r="J3" s="135"/>
      <c r="K3" s="135"/>
      <c r="L3" s="135"/>
      <c r="M3" s="135"/>
      <c r="N3" s="27"/>
      <c r="O3" s="135"/>
      <c r="P3" s="135"/>
      <c r="Q3" s="135"/>
      <c r="R3" s="27"/>
      <c r="S3" s="27"/>
      <c r="T3" s="27"/>
      <c r="U3" s="27"/>
      <c r="V3" s="27"/>
      <c r="W3" s="373"/>
    </row>
    <row r="4" spans="1:23" ht="12" customHeight="1">
      <c r="A4" s="374" t="s">
        <v>8</v>
      </c>
      <c r="B4" s="375"/>
      <c r="C4" s="375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376"/>
    </row>
    <row r="5" spans="1:23" ht="12" customHeight="1">
      <c r="A5" s="377"/>
      <c r="B5" s="243"/>
      <c r="C5" s="244"/>
      <c r="D5" s="143"/>
      <c r="E5" s="143"/>
      <c r="F5" s="143"/>
      <c r="G5" s="29"/>
      <c r="H5" s="143"/>
      <c r="I5" s="143"/>
      <c r="J5" s="143"/>
      <c r="K5" s="29"/>
      <c r="L5" s="143"/>
      <c r="M5" s="143"/>
      <c r="N5" s="143"/>
      <c r="O5" s="29"/>
      <c r="P5" s="143"/>
      <c r="Q5" s="143"/>
      <c r="R5" s="143"/>
      <c r="S5" s="29"/>
      <c r="T5" s="143"/>
      <c r="U5" s="143"/>
      <c r="V5" s="143"/>
      <c r="W5" s="378"/>
    </row>
    <row r="6" spans="1:23" ht="12" customHeight="1">
      <c r="A6" s="379" t="s">
        <v>35</v>
      </c>
      <c r="B6" s="13"/>
      <c r="C6" s="13"/>
      <c r="D6" s="31"/>
      <c r="E6" s="31"/>
      <c r="F6" s="31"/>
      <c r="G6" s="30"/>
      <c r="H6" s="31"/>
      <c r="I6" s="31"/>
      <c r="J6" s="31"/>
      <c r="K6" s="30"/>
      <c r="L6" s="31"/>
      <c r="M6" s="31"/>
      <c r="N6" s="31"/>
      <c r="O6" s="30"/>
      <c r="P6" s="31"/>
      <c r="Q6" s="31"/>
      <c r="R6" s="31"/>
      <c r="S6" s="30"/>
      <c r="T6" s="31"/>
      <c r="U6" s="31"/>
      <c r="V6" s="31"/>
      <c r="W6" s="380"/>
    </row>
    <row r="7" spans="1:23" ht="12" customHeight="1">
      <c r="A7" s="381"/>
      <c r="B7" s="13"/>
      <c r="C7" s="13"/>
      <c r="D7" s="33"/>
      <c r="E7" s="33"/>
      <c r="F7" s="33"/>
      <c r="G7" s="32"/>
      <c r="H7" s="33"/>
      <c r="I7" s="33"/>
      <c r="J7" s="33"/>
      <c r="K7" s="32"/>
      <c r="L7" s="33"/>
      <c r="M7" s="33"/>
      <c r="N7" s="33"/>
      <c r="O7" s="32"/>
      <c r="P7" s="33"/>
      <c r="Q7" s="33"/>
      <c r="R7" s="33"/>
      <c r="S7" s="32"/>
      <c r="T7" s="33"/>
      <c r="U7" s="33"/>
      <c r="V7" s="33"/>
      <c r="W7" s="382"/>
    </row>
    <row r="8" spans="1:23" ht="12" customHeight="1">
      <c r="A8" s="381"/>
      <c r="B8" s="12" t="s">
        <v>36</v>
      </c>
      <c r="C8" s="13"/>
      <c r="D8" s="33"/>
      <c r="E8" s="33"/>
      <c r="F8" s="33"/>
      <c r="G8" s="32"/>
      <c r="H8" s="33"/>
      <c r="I8" s="33"/>
      <c r="J8" s="33"/>
      <c r="K8" s="32"/>
      <c r="L8" s="33"/>
      <c r="M8" s="33"/>
      <c r="N8" s="33"/>
      <c r="O8" s="32"/>
      <c r="P8" s="33"/>
      <c r="Q8" s="33"/>
      <c r="R8" s="33"/>
      <c r="S8" s="32"/>
      <c r="T8" s="33"/>
      <c r="U8" s="33"/>
      <c r="V8" s="33"/>
      <c r="W8" s="382"/>
    </row>
    <row r="9" spans="1:23" ht="12" customHeight="1">
      <c r="A9" s="381"/>
      <c r="B9" s="13"/>
      <c r="C9" s="13"/>
      <c r="D9" s="31"/>
      <c r="E9" s="31"/>
      <c r="F9" s="31"/>
      <c r="G9" s="30"/>
      <c r="H9" s="31"/>
      <c r="I9" s="31"/>
      <c r="J9" s="31"/>
      <c r="K9" s="30"/>
      <c r="L9" s="31"/>
      <c r="M9" s="31"/>
      <c r="N9" s="31"/>
      <c r="O9" s="30"/>
      <c r="P9" s="31"/>
      <c r="Q9" s="31"/>
      <c r="R9" s="31"/>
      <c r="S9" s="30"/>
      <c r="T9" s="31"/>
      <c r="U9" s="31"/>
      <c r="V9" s="31"/>
      <c r="W9" s="380"/>
    </row>
    <row r="10" spans="1:23" ht="12" customHeight="1">
      <c r="A10" s="381"/>
      <c r="B10" s="13"/>
      <c r="C10" s="13" t="s">
        <v>37</v>
      </c>
      <c r="D10" s="35">
        <v>41364</v>
      </c>
      <c r="E10" s="35">
        <v>11992</v>
      </c>
      <c r="F10" s="35">
        <v>13867</v>
      </c>
      <c r="G10" s="34">
        <v>15211</v>
      </c>
      <c r="H10" s="35">
        <v>34799</v>
      </c>
      <c r="I10" s="35">
        <v>15118</v>
      </c>
      <c r="J10" s="35">
        <v>15922</v>
      </c>
      <c r="K10" s="34">
        <v>14633</v>
      </c>
      <c r="L10" s="35">
        <v>13748</v>
      </c>
      <c r="M10" s="35">
        <v>13967</v>
      </c>
      <c r="N10" s="35">
        <v>12460</v>
      </c>
      <c r="O10" s="34">
        <v>14625</v>
      </c>
      <c r="P10" s="35">
        <v>13333</v>
      </c>
      <c r="Q10" s="35">
        <v>12812</v>
      </c>
      <c r="R10" s="35">
        <v>17113</v>
      </c>
      <c r="S10" s="34">
        <v>17558</v>
      </c>
      <c r="T10" s="35">
        <v>12191</v>
      </c>
      <c r="U10" s="35">
        <v>14028</v>
      </c>
      <c r="V10" s="35">
        <v>8410</v>
      </c>
      <c r="W10" s="388">
        <v>10805</v>
      </c>
    </row>
    <row r="11" spans="1:23" ht="12" customHeight="1">
      <c r="A11" s="381"/>
      <c r="B11" s="13"/>
      <c r="C11" s="13" t="s">
        <v>38</v>
      </c>
      <c r="D11" s="35">
        <v>124909</v>
      </c>
      <c r="E11" s="35">
        <v>117071</v>
      </c>
      <c r="F11" s="35">
        <v>112468</v>
      </c>
      <c r="G11" s="34">
        <v>130709</v>
      </c>
      <c r="H11" s="35">
        <v>134618</v>
      </c>
      <c r="I11" s="35">
        <v>134217</v>
      </c>
      <c r="J11" s="35">
        <v>140790</v>
      </c>
      <c r="K11" s="34">
        <f>136972-260</f>
        <v>136712</v>
      </c>
      <c r="L11" s="35">
        <v>137239</v>
      </c>
      <c r="M11" s="35">
        <v>139603</v>
      </c>
      <c r="N11" s="35">
        <v>145135</v>
      </c>
      <c r="O11" s="34">
        <v>144266</v>
      </c>
      <c r="P11" s="35">
        <v>145416</v>
      </c>
      <c r="Q11" s="35">
        <v>157754</v>
      </c>
      <c r="R11" s="35">
        <v>157872</v>
      </c>
      <c r="S11" s="34">
        <v>162762</v>
      </c>
      <c r="T11" s="35">
        <v>149165</v>
      </c>
      <c r="U11" s="35">
        <v>153755</v>
      </c>
      <c r="V11" s="35">
        <v>152654</v>
      </c>
      <c r="W11" s="388">
        <v>157645</v>
      </c>
    </row>
    <row r="12" spans="1:23" ht="12" customHeight="1">
      <c r="A12" s="381"/>
      <c r="B12" s="13"/>
      <c r="C12" s="13" t="s">
        <v>39</v>
      </c>
      <c r="D12" s="35">
        <v>38259</v>
      </c>
      <c r="E12" s="35">
        <v>36461</v>
      </c>
      <c r="F12" s="35">
        <v>40038</v>
      </c>
      <c r="G12" s="34">
        <v>53966</v>
      </c>
      <c r="H12" s="35">
        <v>42560</v>
      </c>
      <c r="I12" s="35">
        <v>31009</v>
      </c>
      <c r="J12" s="35">
        <v>24354</v>
      </c>
      <c r="K12" s="34">
        <v>28615</v>
      </c>
      <c r="L12" s="35">
        <v>33916</v>
      </c>
      <c r="M12" s="35">
        <v>14420</v>
      </c>
      <c r="N12" s="35">
        <v>18137</v>
      </c>
      <c r="O12" s="34">
        <v>23690</v>
      </c>
      <c r="P12" s="35">
        <v>19154</v>
      </c>
      <c r="Q12" s="35">
        <v>7313</v>
      </c>
      <c r="R12" s="35">
        <v>14849</v>
      </c>
      <c r="S12" s="34">
        <v>11052</v>
      </c>
      <c r="T12" s="35">
        <v>15438</v>
      </c>
      <c r="U12" s="35">
        <v>13312</v>
      </c>
      <c r="V12" s="35">
        <v>3663</v>
      </c>
      <c r="W12" s="388">
        <v>5104</v>
      </c>
    </row>
    <row r="13" spans="1:23" ht="12" customHeight="1">
      <c r="A13" s="381"/>
      <c r="B13" s="13"/>
      <c r="C13" s="13" t="s">
        <v>40</v>
      </c>
      <c r="D13" s="35">
        <v>2057</v>
      </c>
      <c r="E13" s="35">
        <v>533</v>
      </c>
      <c r="F13" s="35">
        <v>2270</v>
      </c>
      <c r="G13" s="34">
        <v>821</v>
      </c>
      <c r="H13" s="35">
        <v>2541</v>
      </c>
      <c r="I13" s="35">
        <v>870</v>
      </c>
      <c r="J13" s="35">
        <v>2017</v>
      </c>
      <c r="K13" s="34">
        <v>896</v>
      </c>
      <c r="L13" s="35">
        <v>2666</v>
      </c>
      <c r="M13" s="35">
        <v>950</v>
      </c>
      <c r="N13" s="35">
        <v>2116</v>
      </c>
      <c r="O13" s="34">
        <v>899</v>
      </c>
      <c r="P13" s="35">
        <v>2317</v>
      </c>
      <c r="Q13" s="35">
        <v>355</v>
      </c>
      <c r="R13" s="35">
        <v>1822</v>
      </c>
      <c r="S13" s="34">
        <v>1356</v>
      </c>
      <c r="T13" s="35">
        <v>2806</v>
      </c>
      <c r="U13" s="35">
        <v>738</v>
      </c>
      <c r="V13" s="35">
        <v>2018</v>
      </c>
      <c r="W13" s="388">
        <v>2225</v>
      </c>
    </row>
    <row r="14" spans="1:23" ht="12" customHeight="1">
      <c r="A14" s="381"/>
      <c r="B14" s="13"/>
      <c r="C14" s="13" t="s">
        <v>41</v>
      </c>
      <c r="D14" s="35">
        <v>11648</v>
      </c>
      <c r="E14" s="35">
        <v>12460</v>
      </c>
      <c r="F14" s="35">
        <v>10879</v>
      </c>
      <c r="G14" s="34">
        <v>12400</v>
      </c>
      <c r="H14" s="35">
        <v>14641</v>
      </c>
      <c r="I14" s="35">
        <v>14250</v>
      </c>
      <c r="J14" s="35">
        <v>15291</v>
      </c>
      <c r="K14" s="34">
        <f>12084+394</f>
        <v>12478</v>
      </c>
      <c r="L14" s="35">
        <v>14748</v>
      </c>
      <c r="M14" s="35">
        <v>13779</v>
      </c>
      <c r="N14" s="35">
        <v>13275</v>
      </c>
      <c r="O14" s="34">
        <v>13749</v>
      </c>
      <c r="P14" s="35">
        <v>16877</v>
      </c>
      <c r="Q14" s="35">
        <v>15778</v>
      </c>
      <c r="R14" s="35">
        <v>12133</v>
      </c>
      <c r="S14" s="34">
        <v>12665</v>
      </c>
      <c r="T14" s="35">
        <v>15986</v>
      </c>
      <c r="U14" s="35">
        <v>13842</v>
      </c>
      <c r="V14" s="35">
        <v>13462</v>
      </c>
      <c r="W14" s="388">
        <v>16643</v>
      </c>
    </row>
    <row r="15" spans="1:23" ht="12" customHeight="1">
      <c r="A15" s="383"/>
      <c r="B15" s="14"/>
      <c r="C15" s="14" t="s">
        <v>42</v>
      </c>
      <c r="D15" s="384">
        <v>4791</v>
      </c>
      <c r="E15" s="384">
        <v>4659</v>
      </c>
      <c r="F15" s="384">
        <v>144</v>
      </c>
      <c r="G15" s="385">
        <v>2816</v>
      </c>
      <c r="H15" s="384">
        <v>1883</v>
      </c>
      <c r="I15" s="384">
        <v>193</v>
      </c>
      <c r="J15" s="384">
        <v>128</v>
      </c>
      <c r="K15" s="385">
        <v>607</v>
      </c>
      <c r="L15" s="384">
        <v>593</v>
      </c>
      <c r="M15" s="384">
        <v>204</v>
      </c>
      <c r="N15" s="384">
        <v>768</v>
      </c>
      <c r="O15" s="385">
        <v>668</v>
      </c>
      <c r="P15" s="384">
        <v>390</v>
      </c>
      <c r="Q15" s="384">
        <v>409</v>
      </c>
      <c r="R15" s="384">
        <v>405</v>
      </c>
      <c r="S15" s="385">
        <v>4785</v>
      </c>
      <c r="T15" s="384">
        <v>1805</v>
      </c>
      <c r="U15" s="384">
        <v>1863</v>
      </c>
      <c r="V15" s="384">
        <v>1857</v>
      </c>
      <c r="W15" s="386">
        <v>1556</v>
      </c>
    </row>
    <row r="16" spans="1:23" ht="12" customHeight="1">
      <c r="A16" s="381"/>
      <c r="B16" s="13"/>
      <c r="C16" s="13"/>
      <c r="D16" s="35"/>
      <c r="E16" s="35"/>
      <c r="F16" s="35"/>
      <c r="G16" s="34"/>
      <c r="H16" s="35"/>
      <c r="I16" s="35"/>
      <c r="J16" s="35"/>
      <c r="K16" s="34"/>
      <c r="L16" s="35"/>
      <c r="M16" s="35"/>
      <c r="N16" s="35"/>
      <c r="O16" s="34"/>
      <c r="P16" s="35"/>
      <c r="Q16" s="35"/>
      <c r="R16" s="35"/>
      <c r="S16" s="34"/>
      <c r="T16" s="35"/>
      <c r="U16" s="35"/>
      <c r="V16" s="35"/>
      <c r="W16" s="388"/>
    </row>
    <row r="17" spans="1:23" ht="12" customHeight="1">
      <c r="A17" s="387"/>
      <c r="B17" s="246" t="s">
        <v>43</v>
      </c>
      <c r="C17" s="246"/>
      <c r="D17" s="36">
        <v>223028</v>
      </c>
      <c r="E17" s="36">
        <v>183176</v>
      </c>
      <c r="F17" s="36">
        <v>179666</v>
      </c>
      <c r="G17" s="36">
        <v>215923</v>
      </c>
      <c r="H17" s="36">
        <v>231042</v>
      </c>
      <c r="I17" s="36">
        <v>195657</v>
      </c>
      <c r="J17" s="36">
        <v>198502</v>
      </c>
      <c r="K17" s="36">
        <v>193941</v>
      </c>
      <c r="L17" s="36">
        <v>202910</v>
      </c>
      <c r="M17" s="36">
        <v>182923</v>
      </c>
      <c r="N17" s="36">
        <v>191891</v>
      </c>
      <c r="O17" s="36">
        <v>197897</v>
      </c>
      <c r="P17" s="36">
        <v>197487</v>
      </c>
      <c r="Q17" s="36">
        <v>194421</v>
      </c>
      <c r="R17" s="36">
        <v>204194</v>
      </c>
      <c r="S17" s="36">
        <v>210178</v>
      </c>
      <c r="T17" s="36">
        <v>197391</v>
      </c>
      <c r="U17" s="36">
        <v>197538</v>
      </c>
      <c r="V17" s="36">
        <v>182064</v>
      </c>
      <c r="W17" s="394">
        <v>193978</v>
      </c>
    </row>
    <row r="18" spans="1:23" ht="12" customHeight="1">
      <c r="A18" s="381"/>
      <c r="B18" s="13"/>
      <c r="C18" s="13"/>
      <c r="D18" s="35"/>
      <c r="E18" s="35"/>
      <c r="F18" s="35"/>
      <c r="G18" s="34"/>
      <c r="H18" s="35"/>
      <c r="I18" s="35"/>
      <c r="J18" s="35"/>
      <c r="K18" s="34"/>
      <c r="L18" s="35"/>
      <c r="M18" s="35"/>
      <c r="N18" s="35"/>
      <c r="O18" s="34"/>
      <c r="P18" s="35"/>
      <c r="Q18" s="35"/>
      <c r="R18" s="35"/>
      <c r="S18" s="34"/>
      <c r="T18" s="35"/>
      <c r="U18" s="35"/>
      <c r="V18" s="35"/>
      <c r="W18" s="388"/>
    </row>
    <row r="19" spans="1:23" ht="12" customHeight="1">
      <c r="A19" s="381"/>
      <c r="B19" s="12" t="s">
        <v>44</v>
      </c>
      <c r="C19" s="13"/>
      <c r="D19" s="35"/>
      <c r="E19" s="35"/>
      <c r="F19" s="35"/>
      <c r="G19" s="34"/>
      <c r="H19" s="35"/>
      <c r="I19" s="35"/>
      <c r="J19" s="35"/>
      <c r="K19" s="34"/>
      <c r="L19" s="35"/>
      <c r="M19" s="35"/>
      <c r="N19" s="35"/>
      <c r="O19" s="34"/>
      <c r="P19" s="35"/>
      <c r="Q19" s="35"/>
      <c r="R19" s="35"/>
      <c r="S19" s="34"/>
      <c r="T19" s="35"/>
      <c r="U19" s="35"/>
      <c r="V19" s="35"/>
      <c r="W19" s="388"/>
    </row>
    <row r="20" spans="1:23" ht="12" customHeight="1">
      <c r="A20" s="381"/>
      <c r="B20" s="13"/>
      <c r="C20" s="13"/>
      <c r="D20" s="35"/>
      <c r="E20" s="35"/>
      <c r="F20" s="35"/>
      <c r="G20" s="34"/>
      <c r="H20" s="35"/>
      <c r="I20" s="35"/>
      <c r="J20" s="35"/>
      <c r="K20" s="34"/>
      <c r="L20" s="35"/>
      <c r="M20" s="35"/>
      <c r="N20" s="35"/>
      <c r="O20" s="34"/>
      <c r="P20" s="35"/>
      <c r="Q20" s="35"/>
      <c r="R20" s="35"/>
      <c r="S20" s="34"/>
      <c r="T20" s="35"/>
      <c r="U20" s="35"/>
      <c r="V20" s="35"/>
      <c r="W20" s="388"/>
    </row>
    <row r="21" spans="1:23" ht="12" customHeight="1">
      <c r="A21" s="381"/>
      <c r="B21" s="13"/>
      <c r="C21" s="13" t="s">
        <v>45</v>
      </c>
      <c r="D21" s="35">
        <v>521526</v>
      </c>
      <c r="E21" s="35">
        <v>512170</v>
      </c>
      <c r="F21" s="35">
        <v>512645</v>
      </c>
      <c r="G21" s="34">
        <v>510962</v>
      </c>
      <c r="H21" s="35">
        <v>505277</v>
      </c>
      <c r="I21" s="35">
        <v>501989</v>
      </c>
      <c r="J21" s="35">
        <v>496251</v>
      </c>
      <c r="K21" s="34">
        <f>493319+300</f>
        <v>493619</v>
      </c>
      <c r="L21" s="35">
        <v>492312</v>
      </c>
      <c r="M21" s="35">
        <v>487346</v>
      </c>
      <c r="N21" s="35">
        <v>481879</v>
      </c>
      <c r="O21" s="34">
        <v>487778</v>
      </c>
      <c r="P21" s="35">
        <v>474692</v>
      </c>
      <c r="Q21" s="35">
        <v>482082</v>
      </c>
      <c r="R21" s="35">
        <v>480666</v>
      </c>
      <c r="S21" s="34">
        <v>493204</v>
      </c>
      <c r="T21" s="35">
        <v>478515</v>
      </c>
      <c r="U21" s="35">
        <v>477633</v>
      </c>
      <c r="V21" s="35">
        <v>474162</v>
      </c>
      <c r="W21" s="388">
        <v>483174</v>
      </c>
    </row>
    <row r="22" spans="1:23" ht="13.5" customHeight="1">
      <c r="A22" s="381"/>
      <c r="B22" s="13"/>
      <c r="C22" s="58" t="s">
        <v>223</v>
      </c>
      <c r="D22" s="35">
        <v>315305</v>
      </c>
      <c r="E22" s="35">
        <v>313836</v>
      </c>
      <c r="F22" s="35">
        <v>316269</v>
      </c>
      <c r="G22" s="34">
        <f>311066-G23</f>
        <v>93357</v>
      </c>
      <c r="H22" s="35">
        <v>314685</v>
      </c>
      <c r="I22" s="35">
        <v>314211</v>
      </c>
      <c r="J22" s="35">
        <v>377986</v>
      </c>
      <c r="K22" s="34">
        <f>381199-K23</f>
        <v>163304</v>
      </c>
      <c r="L22" s="35">
        <v>161265</v>
      </c>
      <c r="M22" s="35">
        <v>159257</v>
      </c>
      <c r="N22" s="35">
        <v>159344</v>
      </c>
      <c r="O22" s="34">
        <v>259984</v>
      </c>
      <c r="P22" s="35">
        <v>253299</v>
      </c>
      <c r="Q22" s="35">
        <v>259108</v>
      </c>
      <c r="R22" s="35">
        <v>257548</v>
      </c>
      <c r="S22" s="34">
        <v>260909</v>
      </c>
      <c r="T22" s="35">
        <v>255022</v>
      </c>
      <c r="U22" s="35">
        <v>251200</v>
      </c>
      <c r="V22" s="35">
        <v>255916</v>
      </c>
      <c r="W22" s="388">
        <v>260165</v>
      </c>
    </row>
    <row r="23" spans="1:23" ht="13.5" customHeight="1">
      <c r="A23" s="381"/>
      <c r="B23" s="13"/>
      <c r="C23" s="58" t="s">
        <v>222</v>
      </c>
      <c r="D23" s="35"/>
      <c r="E23" s="35"/>
      <c r="F23" s="35"/>
      <c r="G23" s="34">
        <v>217709</v>
      </c>
      <c r="H23" s="35"/>
      <c r="I23" s="35"/>
      <c r="J23" s="35"/>
      <c r="K23" s="34">
        <v>217895</v>
      </c>
      <c r="L23" s="35">
        <v>218105</v>
      </c>
      <c r="M23" s="35">
        <v>218235</v>
      </c>
      <c r="N23" s="35">
        <v>218238</v>
      </c>
      <c r="O23" s="34">
        <v>218502</v>
      </c>
      <c r="P23" s="35">
        <v>218128</v>
      </c>
      <c r="Q23" s="35">
        <v>218457</v>
      </c>
      <c r="R23" s="35">
        <v>218502</v>
      </c>
      <c r="S23" s="34">
        <v>217935</v>
      </c>
      <c r="T23" s="35">
        <v>217956</v>
      </c>
      <c r="U23" s="35">
        <v>218185</v>
      </c>
      <c r="V23" s="35">
        <v>218040</v>
      </c>
      <c r="W23" s="388">
        <v>218098</v>
      </c>
    </row>
    <row r="24" spans="1:23" ht="12" customHeight="1">
      <c r="A24" s="381"/>
      <c r="B24" s="13"/>
      <c r="C24" s="13" t="s">
        <v>46</v>
      </c>
      <c r="D24" s="35">
        <v>0</v>
      </c>
      <c r="E24" s="35">
        <v>0</v>
      </c>
      <c r="F24" s="35">
        <v>0</v>
      </c>
      <c r="G24" s="34">
        <v>0</v>
      </c>
      <c r="H24" s="35">
        <v>0</v>
      </c>
      <c r="I24" s="35">
        <v>0</v>
      </c>
      <c r="J24" s="35">
        <v>0</v>
      </c>
      <c r="K24" s="34">
        <v>5</v>
      </c>
      <c r="L24" s="35">
        <v>5</v>
      </c>
      <c r="M24" s="35">
        <v>14</v>
      </c>
      <c r="N24" s="35">
        <v>0</v>
      </c>
      <c r="O24" s="34">
        <v>0</v>
      </c>
      <c r="P24" s="35">
        <v>0</v>
      </c>
      <c r="Q24" s="35">
        <v>0</v>
      </c>
      <c r="R24" s="35">
        <v>13</v>
      </c>
      <c r="S24" s="34">
        <v>1000</v>
      </c>
      <c r="T24" s="35">
        <v>976</v>
      </c>
      <c r="U24" s="35">
        <v>1078</v>
      </c>
      <c r="V24" s="35">
        <v>1046</v>
      </c>
      <c r="W24" s="388">
        <v>1078</v>
      </c>
    </row>
    <row r="25" spans="1:23" s="2" customFormat="1" ht="12" customHeight="1">
      <c r="A25" s="381"/>
      <c r="B25" s="13"/>
      <c r="C25" s="13" t="s">
        <v>47</v>
      </c>
      <c r="D25" s="35">
        <v>774</v>
      </c>
      <c r="E25" s="35">
        <v>837</v>
      </c>
      <c r="F25" s="35">
        <v>898</v>
      </c>
      <c r="G25" s="34">
        <v>532</v>
      </c>
      <c r="H25" s="35">
        <v>498</v>
      </c>
      <c r="I25" s="35">
        <v>321</v>
      </c>
      <c r="J25" s="35">
        <v>274</v>
      </c>
      <c r="K25" s="34">
        <v>238</v>
      </c>
      <c r="L25" s="35">
        <v>280</v>
      </c>
      <c r="M25" s="35">
        <v>209</v>
      </c>
      <c r="N25" s="35">
        <v>408</v>
      </c>
      <c r="O25" s="34">
        <v>155</v>
      </c>
      <c r="P25" s="35">
        <v>96</v>
      </c>
      <c r="Q25" s="35">
        <v>80</v>
      </c>
      <c r="R25" s="35">
        <v>77</v>
      </c>
      <c r="S25" s="34">
        <v>47</v>
      </c>
      <c r="T25" s="35">
        <v>47</v>
      </c>
      <c r="U25" s="35">
        <v>47</v>
      </c>
      <c r="V25" s="35">
        <v>46</v>
      </c>
      <c r="W25" s="388">
        <v>73</v>
      </c>
    </row>
    <row r="26" spans="1:23" ht="12" customHeight="1">
      <c r="A26" s="383"/>
      <c r="B26" s="14"/>
      <c r="C26" s="14" t="s">
        <v>48</v>
      </c>
      <c r="D26" s="384">
        <v>26099</v>
      </c>
      <c r="E26" s="384">
        <v>24234</v>
      </c>
      <c r="F26" s="384">
        <v>15363</v>
      </c>
      <c r="G26" s="385">
        <v>19361</v>
      </c>
      <c r="H26" s="384">
        <v>25210</v>
      </c>
      <c r="I26" s="384">
        <v>25885</v>
      </c>
      <c r="J26" s="384">
        <v>23554</v>
      </c>
      <c r="K26" s="385">
        <f>21359+260+627</f>
        <v>22246</v>
      </c>
      <c r="L26" s="384">
        <v>21732</v>
      </c>
      <c r="M26" s="384">
        <v>21497</v>
      </c>
      <c r="N26" s="384">
        <v>81790</v>
      </c>
      <c r="O26" s="385">
        <v>26460</v>
      </c>
      <c r="P26" s="384">
        <v>25288</v>
      </c>
      <c r="Q26" s="384">
        <v>26314</v>
      </c>
      <c r="R26" s="384">
        <v>23315</v>
      </c>
      <c r="S26" s="385">
        <v>23751</v>
      </c>
      <c r="T26" s="384">
        <v>22074</v>
      </c>
      <c r="U26" s="384">
        <v>18864</v>
      </c>
      <c r="V26" s="384">
        <v>17758</v>
      </c>
      <c r="W26" s="386">
        <v>18963</v>
      </c>
    </row>
    <row r="27" spans="1:23" s="2" customFormat="1" ht="12" customHeight="1">
      <c r="A27" s="381"/>
      <c r="B27" s="13"/>
      <c r="C27" s="13"/>
      <c r="D27" s="35"/>
      <c r="E27" s="35"/>
      <c r="F27" s="35"/>
      <c r="G27" s="34"/>
      <c r="H27" s="35"/>
      <c r="I27" s="35"/>
      <c r="J27" s="35"/>
      <c r="K27" s="34"/>
      <c r="L27" s="35"/>
      <c r="M27" s="35"/>
      <c r="N27" s="35"/>
      <c r="O27" s="34"/>
      <c r="P27" s="35"/>
      <c r="Q27" s="35"/>
      <c r="R27" s="35"/>
      <c r="S27" s="34"/>
      <c r="T27" s="35"/>
      <c r="U27" s="35"/>
      <c r="V27" s="35"/>
      <c r="W27" s="388"/>
    </row>
    <row r="28" spans="1:23" ht="12" customHeight="1">
      <c r="A28" s="387"/>
      <c r="B28" s="246" t="s">
        <v>49</v>
      </c>
      <c r="C28" s="246"/>
      <c r="D28" s="36">
        <v>863704</v>
      </c>
      <c r="E28" s="36">
        <v>851077</v>
      </c>
      <c r="F28" s="36">
        <v>845175</v>
      </c>
      <c r="G28" s="36">
        <v>841921</v>
      </c>
      <c r="H28" s="36">
        <v>845670</v>
      </c>
      <c r="I28" s="36">
        <v>842406</v>
      </c>
      <c r="J28" s="36">
        <v>898065</v>
      </c>
      <c r="K28" s="36">
        <f>SUM(K21:K26)</f>
        <v>897307</v>
      </c>
      <c r="L28" s="36">
        <v>893699</v>
      </c>
      <c r="M28" s="36">
        <v>886558</v>
      </c>
      <c r="N28" s="36">
        <v>941659</v>
      </c>
      <c r="O28" s="36">
        <v>992879</v>
      </c>
      <c r="P28" s="36">
        <v>971503</v>
      </c>
      <c r="Q28" s="36">
        <v>986041</v>
      </c>
      <c r="R28" s="36">
        <v>980121</v>
      </c>
      <c r="S28" s="36">
        <v>996846</v>
      </c>
      <c r="T28" s="36">
        <v>974590</v>
      </c>
      <c r="U28" s="36">
        <v>967007</v>
      </c>
      <c r="V28" s="36">
        <v>966968</v>
      </c>
      <c r="W28" s="394">
        <v>981551</v>
      </c>
    </row>
    <row r="29" spans="1:23" ht="12" customHeight="1">
      <c r="A29" s="381"/>
      <c r="B29" s="13"/>
      <c r="C29" s="13"/>
      <c r="D29" s="38"/>
      <c r="E29" s="38"/>
      <c r="F29" s="38"/>
      <c r="G29" s="37"/>
      <c r="H29" s="38"/>
      <c r="I29" s="38"/>
      <c r="J29" s="38"/>
      <c r="K29" s="37"/>
      <c r="L29" s="38"/>
      <c r="M29" s="38"/>
      <c r="N29" s="38"/>
      <c r="O29" s="37"/>
      <c r="P29" s="38"/>
      <c r="Q29" s="38"/>
      <c r="R29" s="38"/>
      <c r="S29" s="37"/>
      <c r="T29" s="38"/>
      <c r="U29" s="38"/>
      <c r="V29" s="38"/>
      <c r="W29" s="389"/>
    </row>
    <row r="30" spans="1:23" ht="12" customHeight="1" thickBot="1">
      <c r="A30" s="390" t="s">
        <v>50</v>
      </c>
      <c r="B30" s="18"/>
      <c r="C30" s="18"/>
      <c r="D30" s="39">
        <v>1086732</v>
      </c>
      <c r="E30" s="39">
        <v>1034253</v>
      </c>
      <c r="F30" s="39">
        <v>1024841</v>
      </c>
      <c r="G30" s="39">
        <v>1057844</v>
      </c>
      <c r="H30" s="39">
        <v>1076712</v>
      </c>
      <c r="I30" s="39">
        <v>1038063</v>
      </c>
      <c r="J30" s="39">
        <v>1096567</v>
      </c>
      <c r="K30" s="39">
        <f>SUM(K17,K28)</f>
        <v>1091248</v>
      </c>
      <c r="L30" s="39">
        <v>1096609</v>
      </c>
      <c r="M30" s="39">
        <v>1069481</v>
      </c>
      <c r="N30" s="39">
        <v>1133550</v>
      </c>
      <c r="O30" s="39">
        <v>1190776</v>
      </c>
      <c r="P30" s="39">
        <v>1168990</v>
      </c>
      <c r="Q30" s="39">
        <v>1180462</v>
      </c>
      <c r="R30" s="39">
        <v>1184315</v>
      </c>
      <c r="S30" s="39">
        <v>1207024</v>
      </c>
      <c r="T30" s="39">
        <v>1171981</v>
      </c>
      <c r="U30" s="39">
        <v>1164545</v>
      </c>
      <c r="V30" s="39">
        <v>1149032</v>
      </c>
      <c r="W30" s="395">
        <v>1175529</v>
      </c>
    </row>
    <row r="31" spans="1:23" ht="12" customHeight="1" thickTop="1">
      <c r="A31" s="381"/>
      <c r="B31" s="13"/>
      <c r="C31" s="13"/>
      <c r="D31" s="35"/>
      <c r="E31" s="35"/>
      <c r="F31" s="35"/>
      <c r="G31" s="34"/>
      <c r="H31" s="35"/>
      <c r="I31" s="35"/>
      <c r="J31" s="35"/>
      <c r="K31" s="34"/>
      <c r="L31" s="35"/>
      <c r="M31" s="35"/>
      <c r="N31" s="35"/>
      <c r="O31" s="34"/>
      <c r="P31" s="35"/>
      <c r="Q31" s="35"/>
      <c r="R31" s="35"/>
      <c r="S31" s="34"/>
      <c r="T31" s="35"/>
      <c r="U31" s="35"/>
      <c r="V31" s="35"/>
      <c r="W31" s="388"/>
    </row>
    <row r="32" spans="1:23" ht="12" customHeight="1">
      <c r="A32" s="379" t="s">
        <v>51</v>
      </c>
      <c r="B32" s="13"/>
      <c r="C32" s="13"/>
      <c r="D32" s="35"/>
      <c r="E32" s="35"/>
      <c r="F32" s="35"/>
      <c r="G32" s="34"/>
      <c r="H32" s="35"/>
      <c r="I32" s="35"/>
      <c r="J32" s="35"/>
      <c r="K32" s="34"/>
      <c r="L32" s="35"/>
      <c r="M32" s="35"/>
      <c r="N32" s="35"/>
      <c r="O32" s="34"/>
      <c r="P32" s="35"/>
      <c r="Q32" s="35"/>
      <c r="R32" s="35"/>
      <c r="S32" s="34"/>
      <c r="T32" s="35"/>
      <c r="U32" s="35"/>
      <c r="V32" s="35"/>
      <c r="W32" s="388"/>
    </row>
    <row r="33" spans="1:23" ht="12" customHeight="1">
      <c r="A33" s="381"/>
      <c r="B33" s="13"/>
      <c r="C33" s="13"/>
      <c r="D33" s="35"/>
      <c r="E33" s="35"/>
      <c r="F33" s="35"/>
      <c r="G33" s="34"/>
      <c r="H33" s="35"/>
      <c r="I33" s="35"/>
      <c r="J33" s="35"/>
      <c r="K33" s="34"/>
      <c r="L33" s="35"/>
      <c r="M33" s="35"/>
      <c r="N33" s="35"/>
      <c r="O33" s="34"/>
      <c r="P33" s="35"/>
      <c r="Q33" s="35"/>
      <c r="R33" s="35"/>
      <c r="S33" s="34"/>
      <c r="T33" s="35"/>
      <c r="U33" s="35"/>
      <c r="V33" s="35"/>
      <c r="W33" s="388"/>
    </row>
    <row r="34" spans="1:23" ht="12" customHeight="1">
      <c r="A34" s="381"/>
      <c r="B34" s="12" t="s">
        <v>52</v>
      </c>
      <c r="C34" s="13"/>
      <c r="D34" s="35"/>
      <c r="E34" s="35"/>
      <c r="F34" s="35"/>
      <c r="G34" s="34"/>
      <c r="H34" s="35"/>
      <c r="I34" s="35"/>
      <c r="J34" s="35"/>
      <c r="K34" s="34"/>
      <c r="L34" s="35"/>
      <c r="M34" s="35"/>
      <c r="N34" s="35"/>
      <c r="O34" s="34"/>
      <c r="P34" s="35"/>
      <c r="Q34" s="35"/>
      <c r="R34" s="35"/>
      <c r="S34" s="34"/>
      <c r="T34" s="35"/>
      <c r="U34" s="35"/>
      <c r="V34" s="35"/>
      <c r="W34" s="388"/>
    </row>
    <row r="35" spans="1:23" ht="12" customHeight="1">
      <c r="A35" s="381"/>
      <c r="B35" s="13"/>
      <c r="C35" s="247"/>
      <c r="D35" s="35"/>
      <c r="E35" s="35"/>
      <c r="F35" s="35"/>
      <c r="G35" s="34"/>
      <c r="H35" s="35"/>
      <c r="I35" s="35"/>
      <c r="J35" s="35"/>
      <c r="K35" s="34"/>
      <c r="L35" s="35"/>
      <c r="M35" s="35"/>
      <c r="N35" s="35"/>
      <c r="O35" s="34"/>
      <c r="P35" s="35"/>
      <c r="Q35" s="35"/>
      <c r="R35" s="35"/>
      <c r="S35" s="34"/>
      <c r="T35" s="35"/>
      <c r="U35" s="35"/>
      <c r="V35" s="35"/>
      <c r="W35" s="388"/>
    </row>
    <row r="36" spans="1:23" ht="12" customHeight="1">
      <c r="A36" s="381"/>
      <c r="B36" s="13"/>
      <c r="C36" s="13" t="s">
        <v>53</v>
      </c>
      <c r="D36" s="35">
        <v>64908</v>
      </c>
      <c r="E36" s="35">
        <v>24619</v>
      </c>
      <c r="F36" s="35">
        <v>24703</v>
      </c>
      <c r="G36" s="34">
        <v>35344</v>
      </c>
      <c r="H36" s="35">
        <v>25947</v>
      </c>
      <c r="I36" s="35">
        <v>48187</v>
      </c>
      <c r="J36" s="35">
        <v>49853</v>
      </c>
      <c r="K36" s="34">
        <f>58188+494</f>
        <v>58682</v>
      </c>
      <c r="L36" s="35">
        <v>73658</v>
      </c>
      <c r="M36" s="35">
        <v>101806</v>
      </c>
      <c r="N36" s="35">
        <v>103469</v>
      </c>
      <c r="O36" s="34">
        <v>110858</v>
      </c>
      <c r="P36" s="35">
        <v>129088</v>
      </c>
      <c r="Q36" s="35">
        <v>65691</v>
      </c>
      <c r="R36" s="35">
        <v>100013</v>
      </c>
      <c r="S36" s="34">
        <v>136906</v>
      </c>
      <c r="T36" s="35">
        <v>128663</v>
      </c>
      <c r="U36" s="35">
        <v>157422</v>
      </c>
      <c r="V36" s="35">
        <v>90039</v>
      </c>
      <c r="W36" s="388">
        <v>72589</v>
      </c>
    </row>
    <row r="37" spans="1:23" ht="12" customHeight="1">
      <c r="A37" s="381"/>
      <c r="B37" s="13"/>
      <c r="C37" s="13" t="s">
        <v>54</v>
      </c>
      <c r="D37" s="35">
        <v>64714</v>
      </c>
      <c r="E37" s="35">
        <v>50623</v>
      </c>
      <c r="F37" s="35">
        <v>36800</v>
      </c>
      <c r="G37" s="34">
        <v>40341</v>
      </c>
      <c r="H37" s="35">
        <v>62989</v>
      </c>
      <c r="I37" s="35">
        <f>68482+4502</f>
        <v>72984</v>
      </c>
      <c r="J37" s="35">
        <f>89704+2921</f>
        <v>92625</v>
      </c>
      <c r="K37" s="34">
        <f>100554-494</f>
        <v>100060</v>
      </c>
      <c r="L37" s="35">
        <v>103869</v>
      </c>
      <c r="M37" s="35">
        <v>82908</v>
      </c>
      <c r="N37" s="35">
        <v>128592</v>
      </c>
      <c r="O37" s="34">
        <v>65131</v>
      </c>
      <c r="P37" s="35">
        <v>51656</v>
      </c>
      <c r="Q37" s="35">
        <v>48659</v>
      </c>
      <c r="R37" s="35">
        <v>38576</v>
      </c>
      <c r="S37" s="34">
        <v>26152</v>
      </c>
      <c r="T37" s="35">
        <v>25069</v>
      </c>
      <c r="U37" s="35">
        <v>23401</v>
      </c>
      <c r="V37" s="35">
        <v>23021</v>
      </c>
      <c r="W37" s="388">
        <v>22600</v>
      </c>
    </row>
    <row r="38" spans="1:23" ht="12" customHeight="1">
      <c r="A38" s="381"/>
      <c r="B38" s="13"/>
      <c r="C38" s="13" t="s">
        <v>55</v>
      </c>
      <c r="D38" s="35">
        <v>81090</v>
      </c>
      <c r="E38" s="35">
        <v>75266</v>
      </c>
      <c r="F38" s="35">
        <v>78668</v>
      </c>
      <c r="G38" s="34">
        <v>115723</v>
      </c>
      <c r="H38" s="35">
        <v>102343</v>
      </c>
      <c r="I38" s="35">
        <f>98733-4502</f>
        <v>94231</v>
      </c>
      <c r="J38" s="35">
        <f>130646-2921</f>
        <v>127725</v>
      </c>
      <c r="K38" s="34">
        <f>103549</f>
        <v>103549</v>
      </c>
      <c r="L38" s="35">
        <v>84741</v>
      </c>
      <c r="M38" s="35">
        <v>80767</v>
      </c>
      <c r="N38" s="35">
        <v>88541</v>
      </c>
      <c r="O38" s="34">
        <v>110361</v>
      </c>
      <c r="P38" s="35">
        <v>84835</v>
      </c>
      <c r="Q38" s="35">
        <v>100012</v>
      </c>
      <c r="R38" s="35">
        <v>101741</v>
      </c>
      <c r="S38" s="34">
        <v>140182</v>
      </c>
      <c r="T38" s="35">
        <v>107931</v>
      </c>
      <c r="U38" s="35">
        <v>98363</v>
      </c>
      <c r="V38" s="35">
        <v>99740</v>
      </c>
      <c r="W38" s="388">
        <v>136623</v>
      </c>
    </row>
    <row r="39" spans="1:23" s="2" customFormat="1" ht="12" customHeight="1">
      <c r="A39" s="381"/>
      <c r="B39" s="13"/>
      <c r="C39" s="13" t="s">
        <v>56</v>
      </c>
      <c r="D39" s="35">
        <v>873</v>
      </c>
      <c r="E39" s="35">
        <v>1715</v>
      </c>
      <c r="F39" s="35">
        <v>2092</v>
      </c>
      <c r="G39" s="34">
        <v>762</v>
      </c>
      <c r="H39" s="35">
        <v>2898</v>
      </c>
      <c r="I39" s="35">
        <v>1055</v>
      </c>
      <c r="J39" s="35">
        <v>1876</v>
      </c>
      <c r="K39" s="34">
        <v>759</v>
      </c>
      <c r="L39" s="35">
        <v>3015</v>
      </c>
      <c r="M39" s="35">
        <v>1209</v>
      </c>
      <c r="N39" s="35">
        <v>3703</v>
      </c>
      <c r="O39" s="34">
        <v>1778</v>
      </c>
      <c r="P39" s="35">
        <v>358</v>
      </c>
      <c r="Q39" s="35">
        <v>1034</v>
      </c>
      <c r="R39" s="35">
        <v>1760</v>
      </c>
      <c r="S39" s="34">
        <v>1399</v>
      </c>
      <c r="T39" s="35">
        <v>493</v>
      </c>
      <c r="U39" s="35">
        <v>1297</v>
      </c>
      <c r="V39" s="35">
        <v>1394</v>
      </c>
      <c r="W39" s="388">
        <v>719</v>
      </c>
    </row>
    <row r="40" spans="1:23" ht="12" customHeight="1">
      <c r="A40" s="381"/>
      <c r="B40" s="13"/>
      <c r="C40" s="13" t="s">
        <v>57</v>
      </c>
      <c r="D40" s="35">
        <v>3147</v>
      </c>
      <c r="E40" s="35">
        <v>2861</v>
      </c>
      <c r="F40" s="35">
        <v>3211</v>
      </c>
      <c r="G40" s="34">
        <v>5668</v>
      </c>
      <c r="H40" s="35">
        <v>4693</v>
      </c>
      <c r="I40" s="35">
        <v>4754</v>
      </c>
      <c r="J40" s="35">
        <v>2868</v>
      </c>
      <c r="K40" s="34">
        <v>4076</v>
      </c>
      <c r="L40" s="35">
        <v>3541</v>
      </c>
      <c r="M40" s="35">
        <v>3620</v>
      </c>
      <c r="N40" s="35">
        <v>5702</v>
      </c>
      <c r="O40" s="34">
        <v>5579</v>
      </c>
      <c r="P40" s="35">
        <v>4690</v>
      </c>
      <c r="Q40" s="35">
        <v>3699</v>
      </c>
      <c r="R40" s="35">
        <v>6090</v>
      </c>
      <c r="S40" s="34">
        <v>7185</v>
      </c>
      <c r="T40" s="35">
        <v>4091</v>
      </c>
      <c r="U40" s="35">
        <v>3351</v>
      </c>
      <c r="V40" s="35">
        <v>3106</v>
      </c>
      <c r="W40" s="388">
        <v>4493</v>
      </c>
    </row>
    <row r="41" spans="1:23" ht="12" customHeight="1">
      <c r="A41" s="381"/>
      <c r="B41" s="13"/>
      <c r="C41" s="13" t="s">
        <v>200</v>
      </c>
      <c r="D41" s="35"/>
      <c r="E41" s="35"/>
      <c r="F41" s="35"/>
      <c r="G41" s="34"/>
      <c r="H41" s="35"/>
      <c r="I41" s="35">
        <v>0</v>
      </c>
      <c r="J41" s="35">
        <v>0</v>
      </c>
      <c r="K41" s="34">
        <v>0</v>
      </c>
      <c r="L41" s="35">
        <v>0</v>
      </c>
      <c r="M41" s="35">
        <v>0</v>
      </c>
      <c r="N41" s="35">
        <v>0</v>
      </c>
      <c r="O41" s="34">
        <v>0</v>
      </c>
      <c r="P41" s="35">
        <v>0</v>
      </c>
      <c r="Q41" s="35">
        <v>0</v>
      </c>
      <c r="R41" s="35">
        <v>0</v>
      </c>
      <c r="S41" s="34">
        <v>1217</v>
      </c>
      <c r="T41" s="35">
        <v>0</v>
      </c>
      <c r="U41" s="35">
        <v>0</v>
      </c>
      <c r="V41" s="35">
        <v>0</v>
      </c>
      <c r="W41" s="388">
        <v>0</v>
      </c>
    </row>
    <row r="42" spans="1:23" ht="12" customHeight="1">
      <c r="A42" s="383"/>
      <c r="B42" s="14"/>
      <c r="C42" s="14" t="s">
        <v>58</v>
      </c>
      <c r="D42" s="384">
        <v>39194</v>
      </c>
      <c r="E42" s="384">
        <v>44462</v>
      </c>
      <c r="F42" s="384">
        <v>36764</v>
      </c>
      <c r="G42" s="385">
        <v>37069</v>
      </c>
      <c r="H42" s="384">
        <v>52168</v>
      </c>
      <c r="I42" s="384">
        <v>40013</v>
      </c>
      <c r="J42" s="384">
        <v>37673</v>
      </c>
      <c r="K42" s="385">
        <v>40097</v>
      </c>
      <c r="L42" s="384">
        <v>51810</v>
      </c>
      <c r="M42" s="384">
        <v>44295</v>
      </c>
      <c r="N42" s="384">
        <v>37609</v>
      </c>
      <c r="O42" s="385">
        <v>36129</v>
      </c>
      <c r="P42" s="384">
        <v>47232</v>
      </c>
      <c r="Q42" s="384">
        <v>40386</v>
      </c>
      <c r="R42" s="384">
        <v>39118</v>
      </c>
      <c r="S42" s="385">
        <v>39142</v>
      </c>
      <c r="T42" s="384">
        <v>38928</v>
      </c>
      <c r="U42" s="384">
        <v>43495</v>
      </c>
      <c r="V42" s="384">
        <v>36022</v>
      </c>
      <c r="W42" s="386">
        <v>40537</v>
      </c>
    </row>
    <row r="43" spans="1:23" ht="12" customHeight="1">
      <c r="A43" s="381"/>
      <c r="B43" s="13"/>
      <c r="C43" s="13"/>
      <c r="D43" s="35"/>
      <c r="E43" s="35"/>
      <c r="F43" s="35"/>
      <c r="G43" s="34"/>
      <c r="H43" s="35"/>
      <c r="I43" s="35"/>
      <c r="J43" s="35"/>
      <c r="K43" s="34"/>
      <c r="L43" s="35"/>
      <c r="M43" s="35"/>
      <c r="N43" s="35"/>
      <c r="O43" s="34"/>
      <c r="P43" s="35"/>
      <c r="Q43" s="35"/>
      <c r="R43" s="35"/>
      <c r="S43" s="34"/>
      <c r="T43" s="35"/>
      <c r="U43" s="35"/>
      <c r="V43" s="35"/>
      <c r="W43" s="388"/>
    </row>
    <row r="44" spans="1:23" ht="12" customHeight="1">
      <c r="A44" s="387"/>
      <c r="B44" s="246" t="s">
        <v>59</v>
      </c>
      <c r="C44" s="246"/>
      <c r="D44" s="36">
        <v>253926</v>
      </c>
      <c r="E44" s="36">
        <v>199546</v>
      </c>
      <c r="F44" s="36">
        <v>182238</v>
      </c>
      <c r="G44" s="36">
        <v>234907</v>
      </c>
      <c r="H44" s="36">
        <v>251038</v>
      </c>
      <c r="I44" s="36">
        <v>261224</v>
      </c>
      <c r="J44" s="36">
        <v>312620</v>
      </c>
      <c r="K44" s="36">
        <f>SUM(K36:K42)</f>
        <v>307223</v>
      </c>
      <c r="L44" s="36">
        <v>320634</v>
      </c>
      <c r="M44" s="36">
        <v>314605</v>
      </c>
      <c r="N44" s="36">
        <v>367616</v>
      </c>
      <c r="O44" s="36">
        <v>329836</v>
      </c>
      <c r="P44" s="36">
        <v>317859</v>
      </c>
      <c r="Q44" s="36">
        <v>259481</v>
      </c>
      <c r="R44" s="36">
        <v>287298</v>
      </c>
      <c r="S44" s="36">
        <v>352183</v>
      </c>
      <c r="T44" s="36">
        <v>305175</v>
      </c>
      <c r="U44" s="36">
        <v>327329</v>
      </c>
      <c r="V44" s="36">
        <v>253322</v>
      </c>
      <c r="W44" s="394">
        <v>277561</v>
      </c>
    </row>
    <row r="45" spans="1:23" ht="12" customHeight="1">
      <c r="A45" s="381"/>
      <c r="B45" s="13"/>
      <c r="C45" s="13"/>
      <c r="D45" s="35"/>
      <c r="E45" s="35"/>
      <c r="F45" s="35"/>
      <c r="G45" s="34"/>
      <c r="H45" s="35"/>
      <c r="I45" s="35"/>
      <c r="J45" s="35"/>
      <c r="K45" s="34"/>
      <c r="L45" s="35"/>
      <c r="M45" s="35"/>
      <c r="N45" s="35"/>
      <c r="O45" s="34"/>
      <c r="P45" s="35"/>
      <c r="Q45" s="35"/>
      <c r="R45" s="35"/>
      <c r="S45" s="34"/>
      <c r="T45" s="35"/>
      <c r="U45" s="35"/>
      <c r="V45" s="35"/>
      <c r="W45" s="388"/>
    </row>
    <row r="46" spans="1:23" ht="12" customHeight="1">
      <c r="A46" s="381"/>
      <c r="B46" s="12" t="s">
        <v>60</v>
      </c>
      <c r="C46" s="13"/>
      <c r="D46" s="35"/>
      <c r="E46" s="35"/>
      <c r="F46" s="35"/>
      <c r="G46" s="34"/>
      <c r="H46" s="35"/>
      <c r="I46" s="35"/>
      <c r="J46" s="35"/>
      <c r="K46" s="34"/>
      <c r="L46" s="35"/>
      <c r="M46" s="35"/>
      <c r="N46" s="35"/>
      <c r="O46" s="34"/>
      <c r="P46" s="35"/>
      <c r="Q46" s="35"/>
      <c r="R46" s="35"/>
      <c r="S46" s="34"/>
      <c r="T46" s="35"/>
      <c r="U46" s="35"/>
      <c r="V46" s="35"/>
      <c r="W46" s="388"/>
    </row>
    <row r="47" spans="1:23" ht="12" customHeight="1">
      <c r="A47" s="381"/>
      <c r="B47" s="13"/>
      <c r="C47" s="247"/>
      <c r="D47" s="35"/>
      <c r="E47" s="35"/>
      <c r="F47" s="35"/>
      <c r="G47" s="34"/>
      <c r="H47" s="35"/>
      <c r="I47" s="35"/>
      <c r="J47" s="35"/>
      <c r="K47" s="34"/>
      <c r="L47" s="35"/>
      <c r="M47" s="35"/>
      <c r="N47" s="35"/>
      <c r="O47" s="34"/>
      <c r="P47" s="35"/>
      <c r="Q47" s="35"/>
      <c r="R47" s="35"/>
      <c r="S47" s="34"/>
      <c r="T47" s="35"/>
      <c r="U47" s="35"/>
      <c r="V47" s="35"/>
      <c r="W47" s="388"/>
    </row>
    <row r="48" spans="1:23" ht="12" customHeight="1">
      <c r="A48" s="381"/>
      <c r="B48" s="13"/>
      <c r="C48" s="13" t="s">
        <v>53</v>
      </c>
      <c r="D48" s="35">
        <v>216121</v>
      </c>
      <c r="E48" s="35">
        <v>281365</v>
      </c>
      <c r="F48" s="35">
        <v>281849</v>
      </c>
      <c r="G48" s="34">
        <v>261126</v>
      </c>
      <c r="H48" s="35">
        <v>265830</v>
      </c>
      <c r="I48" s="35">
        <v>237024</v>
      </c>
      <c r="J48" s="35">
        <v>237248</v>
      </c>
      <c r="K48" s="34">
        <f>239061+461</f>
        <v>239522</v>
      </c>
      <c r="L48" s="35">
        <v>226695</v>
      </c>
      <c r="M48" s="35">
        <v>194266</v>
      </c>
      <c r="N48" s="35">
        <v>192972</v>
      </c>
      <c r="O48" s="34">
        <v>245071</v>
      </c>
      <c r="P48" s="35">
        <v>239661</v>
      </c>
      <c r="Q48" s="35">
        <v>297317</v>
      </c>
      <c r="R48" s="35">
        <v>263106</v>
      </c>
      <c r="S48" s="34">
        <v>220088</v>
      </c>
      <c r="T48" s="35">
        <v>220625</v>
      </c>
      <c r="U48" s="35">
        <v>198291</v>
      </c>
      <c r="V48" s="35">
        <v>245850</v>
      </c>
      <c r="W48" s="388">
        <v>247179</v>
      </c>
    </row>
    <row r="49" spans="1:23" ht="12" customHeight="1">
      <c r="A49" s="381"/>
      <c r="B49" s="13"/>
      <c r="C49" s="13" t="s">
        <v>54</v>
      </c>
      <c r="D49" s="35">
        <v>17504</v>
      </c>
      <c r="E49" s="35">
        <v>16025</v>
      </c>
      <c r="F49" s="35">
        <v>7372</v>
      </c>
      <c r="G49" s="34">
        <v>5498</v>
      </c>
      <c r="H49" s="35">
        <v>5531</v>
      </c>
      <c r="I49" s="35">
        <v>35014</v>
      </c>
      <c r="J49" s="35">
        <v>28745</v>
      </c>
      <c r="K49" s="34">
        <f>26675-461</f>
        <v>26214</v>
      </c>
      <c r="L49" s="35">
        <v>25776</v>
      </c>
      <c r="M49" s="35">
        <v>23990</v>
      </c>
      <c r="N49" s="35">
        <v>24007</v>
      </c>
      <c r="O49" s="34">
        <v>59422</v>
      </c>
      <c r="P49" s="35">
        <v>58268</v>
      </c>
      <c r="Q49" s="35">
        <v>55671</v>
      </c>
      <c r="R49" s="35">
        <v>55964</v>
      </c>
      <c r="S49" s="34">
        <v>54857</v>
      </c>
      <c r="T49" s="35">
        <v>53280</v>
      </c>
      <c r="U49" s="35">
        <v>52332</v>
      </c>
      <c r="V49" s="35">
        <v>51821</v>
      </c>
      <c r="W49" s="388">
        <v>50098</v>
      </c>
    </row>
    <row r="50" spans="1:23" s="2" customFormat="1" ht="12" customHeight="1">
      <c r="A50" s="381"/>
      <c r="B50" s="13"/>
      <c r="C50" s="13" t="s">
        <v>61</v>
      </c>
      <c r="D50" s="35">
        <v>27403</v>
      </c>
      <c r="E50" s="35">
        <v>24831</v>
      </c>
      <c r="F50" s="35">
        <v>25386</v>
      </c>
      <c r="G50" s="34">
        <v>22428</v>
      </c>
      <c r="H50" s="35">
        <v>20421</v>
      </c>
      <c r="I50" s="35">
        <v>19508</v>
      </c>
      <c r="J50" s="35">
        <v>19215</v>
      </c>
      <c r="K50" s="34">
        <f>18829+246</f>
        <v>19075</v>
      </c>
      <c r="L50" s="35">
        <v>19469</v>
      </c>
      <c r="M50" s="35">
        <v>19533</v>
      </c>
      <c r="N50" s="35">
        <v>20344</v>
      </c>
      <c r="O50" s="34">
        <v>22064</v>
      </c>
      <c r="P50" s="35">
        <v>22334</v>
      </c>
      <c r="Q50" s="35">
        <v>23958</v>
      </c>
      <c r="R50" s="35">
        <v>24315</v>
      </c>
      <c r="S50" s="34">
        <v>23813</v>
      </c>
      <c r="T50" s="35">
        <v>25309</v>
      </c>
      <c r="U50" s="35">
        <v>27261</v>
      </c>
      <c r="V50" s="35">
        <v>27760</v>
      </c>
      <c r="W50" s="388">
        <v>8740</v>
      </c>
    </row>
    <row r="51" spans="1:23" ht="12" customHeight="1">
      <c r="A51" s="381"/>
      <c r="B51" s="13"/>
      <c r="C51" s="13" t="s">
        <v>57</v>
      </c>
      <c r="D51" s="35">
        <v>11088</v>
      </c>
      <c r="E51" s="35">
        <v>9845</v>
      </c>
      <c r="F51" s="35">
        <v>9434</v>
      </c>
      <c r="G51" s="34">
        <v>10858</v>
      </c>
      <c r="H51" s="35">
        <v>10938</v>
      </c>
      <c r="I51" s="35">
        <v>8097</v>
      </c>
      <c r="J51" s="35">
        <v>8547</v>
      </c>
      <c r="K51" s="34">
        <v>8516</v>
      </c>
      <c r="L51" s="35">
        <v>8750</v>
      </c>
      <c r="M51" s="35">
        <v>9030</v>
      </c>
      <c r="N51" s="35">
        <v>8624</v>
      </c>
      <c r="O51" s="34">
        <v>8816</v>
      </c>
      <c r="P51" s="35">
        <v>9126</v>
      </c>
      <c r="Q51" s="35">
        <v>9327</v>
      </c>
      <c r="R51" s="35">
        <v>9088</v>
      </c>
      <c r="S51" s="34">
        <v>9907</v>
      </c>
      <c r="T51" s="35">
        <v>9556</v>
      </c>
      <c r="U51" s="35">
        <v>9311</v>
      </c>
      <c r="V51" s="35">
        <v>9289</v>
      </c>
      <c r="W51" s="388">
        <v>9528</v>
      </c>
    </row>
    <row r="52" spans="1:23" ht="12" customHeight="1">
      <c r="A52" s="383"/>
      <c r="B52" s="14"/>
      <c r="C52" s="14" t="s">
        <v>62</v>
      </c>
      <c r="D52" s="384">
        <v>938</v>
      </c>
      <c r="E52" s="384">
        <v>950</v>
      </c>
      <c r="F52" s="384">
        <v>949</v>
      </c>
      <c r="G52" s="385">
        <v>944</v>
      </c>
      <c r="H52" s="384">
        <v>984</v>
      </c>
      <c r="I52" s="384">
        <v>970</v>
      </c>
      <c r="J52" s="384">
        <v>981</v>
      </c>
      <c r="K52" s="385">
        <v>1122</v>
      </c>
      <c r="L52" s="384">
        <v>1150</v>
      </c>
      <c r="M52" s="384">
        <v>1106</v>
      </c>
      <c r="N52" s="384">
        <v>1047</v>
      </c>
      <c r="O52" s="385">
        <v>1169</v>
      </c>
      <c r="P52" s="384">
        <v>1191</v>
      </c>
      <c r="Q52" s="384">
        <v>1148</v>
      </c>
      <c r="R52" s="384">
        <v>1138</v>
      </c>
      <c r="S52" s="385">
        <v>1245</v>
      </c>
      <c r="T52" s="384">
        <v>1269</v>
      </c>
      <c r="U52" s="384">
        <v>1218</v>
      </c>
      <c r="V52" s="384">
        <v>1161</v>
      </c>
      <c r="W52" s="386">
        <v>1090</v>
      </c>
    </row>
    <row r="53" spans="1:23" ht="12" customHeight="1">
      <c r="A53" s="381"/>
      <c r="B53" s="13"/>
      <c r="C53" s="247"/>
      <c r="D53" s="41"/>
      <c r="E53" s="41"/>
      <c r="F53" s="41"/>
      <c r="G53" s="40"/>
      <c r="H53" s="41"/>
      <c r="I53" s="41"/>
      <c r="J53" s="41"/>
      <c r="K53" s="40"/>
      <c r="L53" s="41"/>
      <c r="M53" s="41"/>
      <c r="N53" s="41"/>
      <c r="O53" s="40"/>
      <c r="P53" s="41"/>
      <c r="Q53" s="41"/>
      <c r="R53" s="41"/>
      <c r="S53" s="40"/>
      <c r="T53" s="41"/>
      <c r="U53" s="41"/>
      <c r="V53" s="41"/>
      <c r="W53" s="400"/>
    </row>
    <row r="54" spans="1:23" ht="12" customHeight="1">
      <c r="A54" s="391"/>
      <c r="B54" s="246" t="s">
        <v>63</v>
      </c>
      <c r="C54" s="248"/>
      <c r="D54" s="36">
        <v>273054</v>
      </c>
      <c r="E54" s="36">
        <v>333016</v>
      </c>
      <c r="F54" s="36">
        <v>324990</v>
      </c>
      <c r="G54" s="36">
        <v>300854</v>
      </c>
      <c r="H54" s="36">
        <v>303704</v>
      </c>
      <c r="I54" s="36">
        <v>300613</v>
      </c>
      <c r="J54" s="36">
        <v>294736</v>
      </c>
      <c r="K54" s="36">
        <f>SUM(K48:K52)</f>
        <v>294449</v>
      </c>
      <c r="L54" s="36">
        <v>281840</v>
      </c>
      <c r="M54" s="36">
        <v>247925</v>
      </c>
      <c r="N54" s="36">
        <v>246994</v>
      </c>
      <c r="O54" s="36">
        <v>336542</v>
      </c>
      <c r="P54" s="36">
        <v>330580</v>
      </c>
      <c r="Q54" s="36">
        <v>387421</v>
      </c>
      <c r="R54" s="36">
        <v>353611</v>
      </c>
      <c r="S54" s="36">
        <v>309910</v>
      </c>
      <c r="T54" s="36">
        <v>310039</v>
      </c>
      <c r="U54" s="36">
        <v>288413</v>
      </c>
      <c r="V54" s="36">
        <v>335881</v>
      </c>
      <c r="W54" s="394">
        <v>316635</v>
      </c>
    </row>
    <row r="55" spans="1:23" ht="12" customHeight="1">
      <c r="A55" s="392"/>
      <c r="B55" s="247"/>
      <c r="C55" s="247"/>
      <c r="D55" s="35"/>
      <c r="E55" s="35"/>
      <c r="F55" s="35"/>
      <c r="G55" s="34"/>
      <c r="H55" s="35"/>
      <c r="I55" s="35"/>
      <c r="J55" s="35"/>
      <c r="K55" s="34"/>
      <c r="L55" s="35"/>
      <c r="M55" s="35"/>
      <c r="N55" s="35"/>
      <c r="O55" s="34"/>
      <c r="P55" s="35"/>
      <c r="Q55" s="35"/>
      <c r="R55" s="35"/>
      <c r="S55" s="34"/>
      <c r="T55" s="35"/>
      <c r="U55" s="35"/>
      <c r="V55" s="35"/>
      <c r="W55" s="388"/>
    </row>
    <row r="56" spans="1:23" ht="12" customHeight="1">
      <c r="A56" s="393" t="s">
        <v>64</v>
      </c>
      <c r="B56" s="246"/>
      <c r="C56" s="246"/>
      <c r="D56" s="36">
        <v>526980</v>
      </c>
      <c r="E56" s="36">
        <v>532562</v>
      </c>
      <c r="F56" s="36">
        <v>507228</v>
      </c>
      <c r="G56" s="36">
        <v>535761</v>
      </c>
      <c r="H56" s="36">
        <v>554742</v>
      </c>
      <c r="I56" s="36">
        <v>561837</v>
      </c>
      <c r="J56" s="36">
        <v>607356</v>
      </c>
      <c r="K56" s="36">
        <f>SUM(K44,K54)</f>
        <v>601672</v>
      </c>
      <c r="L56" s="36">
        <v>602474</v>
      </c>
      <c r="M56" s="36">
        <v>562530</v>
      </c>
      <c r="N56" s="36">
        <v>614610</v>
      </c>
      <c r="O56" s="36">
        <v>666378</v>
      </c>
      <c r="P56" s="36">
        <v>648439</v>
      </c>
      <c r="Q56" s="36">
        <v>646902</v>
      </c>
      <c r="R56" s="36">
        <v>640909</v>
      </c>
      <c r="S56" s="36">
        <v>662093</v>
      </c>
      <c r="T56" s="36">
        <v>615214</v>
      </c>
      <c r="U56" s="36">
        <v>615742</v>
      </c>
      <c r="V56" s="36">
        <v>589203</v>
      </c>
      <c r="W56" s="394">
        <v>594196</v>
      </c>
    </row>
    <row r="57" spans="1:23" ht="12" customHeight="1">
      <c r="A57" s="381"/>
      <c r="B57" s="13"/>
      <c r="C57" s="13"/>
      <c r="D57" s="35"/>
      <c r="E57" s="35"/>
      <c r="F57" s="35"/>
      <c r="G57" s="34"/>
      <c r="H57" s="35"/>
      <c r="I57" s="35"/>
      <c r="J57" s="35"/>
      <c r="K57" s="34"/>
      <c r="L57" s="35"/>
      <c r="M57" s="35"/>
      <c r="N57" s="35"/>
      <c r="O57" s="34"/>
      <c r="P57" s="35"/>
      <c r="Q57" s="35"/>
      <c r="R57" s="35"/>
      <c r="S57" s="34"/>
      <c r="T57" s="35"/>
      <c r="U57" s="35"/>
      <c r="V57" s="35"/>
      <c r="W57" s="388"/>
    </row>
    <row r="58" spans="1:23" ht="12" customHeight="1">
      <c r="A58" s="379" t="s">
        <v>65</v>
      </c>
      <c r="B58" s="13"/>
      <c r="C58" s="13"/>
      <c r="D58" s="35"/>
      <c r="E58" s="35"/>
      <c r="F58" s="35"/>
      <c r="G58" s="34"/>
      <c r="H58" s="35"/>
      <c r="I58" s="35"/>
      <c r="J58" s="35"/>
      <c r="K58" s="34"/>
      <c r="L58" s="35"/>
      <c r="M58" s="35"/>
      <c r="N58" s="35"/>
      <c r="O58" s="34"/>
      <c r="P58" s="35"/>
      <c r="Q58" s="35"/>
      <c r="R58" s="35"/>
      <c r="S58" s="34"/>
      <c r="T58" s="35"/>
      <c r="U58" s="35"/>
      <c r="V58" s="35"/>
      <c r="W58" s="388"/>
    </row>
    <row r="59" spans="1:23" ht="12" customHeight="1">
      <c r="A59" s="381"/>
      <c r="B59" s="13"/>
      <c r="C59" s="13"/>
      <c r="D59" s="35"/>
      <c r="E59" s="35"/>
      <c r="F59" s="35"/>
      <c r="G59" s="34"/>
      <c r="H59" s="35"/>
      <c r="I59" s="35"/>
      <c r="J59" s="35"/>
      <c r="K59" s="34"/>
      <c r="L59" s="35"/>
      <c r="M59" s="35"/>
      <c r="N59" s="35"/>
      <c r="O59" s="34"/>
      <c r="P59" s="35"/>
      <c r="Q59" s="35"/>
      <c r="R59" s="35"/>
      <c r="S59" s="34"/>
      <c r="T59" s="35"/>
      <c r="U59" s="35"/>
      <c r="V59" s="35"/>
      <c r="W59" s="388"/>
    </row>
    <row r="60" spans="1:23" ht="12" customHeight="1">
      <c r="A60" s="381"/>
      <c r="B60" s="12" t="s">
        <v>66</v>
      </c>
      <c r="C60" s="13"/>
      <c r="D60" s="35"/>
      <c r="E60" s="35"/>
      <c r="F60" s="35"/>
      <c r="G60" s="34"/>
      <c r="H60" s="35"/>
      <c r="I60" s="35"/>
      <c r="J60" s="35"/>
      <c r="K60" s="34"/>
      <c r="L60" s="35"/>
      <c r="M60" s="35"/>
      <c r="N60" s="35"/>
      <c r="O60" s="34"/>
      <c r="P60" s="35"/>
      <c r="Q60" s="35"/>
      <c r="R60" s="35"/>
      <c r="S60" s="34"/>
      <c r="T60" s="35"/>
      <c r="U60" s="35"/>
      <c r="V60" s="35"/>
      <c r="W60" s="388"/>
    </row>
    <row r="61" spans="1:23" ht="12" customHeight="1">
      <c r="A61" s="381"/>
      <c r="B61" s="13"/>
      <c r="C61" s="13" t="s">
        <v>67</v>
      </c>
      <c r="D61" s="35">
        <v>104275</v>
      </c>
      <c r="E61" s="35">
        <v>104275</v>
      </c>
      <c r="F61" s="35">
        <v>104275</v>
      </c>
      <c r="G61" s="34">
        <v>104275</v>
      </c>
      <c r="H61" s="35">
        <v>104275</v>
      </c>
      <c r="I61" s="35">
        <v>104275</v>
      </c>
      <c r="J61" s="35">
        <v>104275</v>
      </c>
      <c r="K61" s="34">
        <v>104275</v>
      </c>
      <c r="L61" s="35">
        <v>104275</v>
      </c>
      <c r="M61" s="35">
        <v>104275</v>
      </c>
      <c r="N61" s="35">
        <v>104275</v>
      </c>
      <c r="O61" s="34">
        <v>104275</v>
      </c>
      <c r="P61" s="35">
        <v>104275</v>
      </c>
      <c r="Q61" s="35">
        <v>104275</v>
      </c>
      <c r="R61" s="35">
        <v>104275</v>
      </c>
      <c r="S61" s="34">
        <v>104275</v>
      </c>
      <c r="T61" s="35">
        <v>104275</v>
      </c>
      <c r="U61" s="35">
        <v>104275</v>
      </c>
      <c r="V61" s="35">
        <v>104275</v>
      </c>
      <c r="W61" s="388">
        <v>104275</v>
      </c>
    </row>
    <row r="62" spans="1:23" ht="12" customHeight="1">
      <c r="A62" s="381"/>
      <c r="B62" s="13"/>
      <c r="C62" s="13" t="s">
        <v>68</v>
      </c>
      <c r="D62" s="35">
        <v>27379</v>
      </c>
      <c r="E62" s="35">
        <v>27379</v>
      </c>
      <c r="F62" s="35">
        <v>27379</v>
      </c>
      <c r="G62" s="34">
        <v>27383</v>
      </c>
      <c r="H62" s="35">
        <v>27384</v>
      </c>
      <c r="I62" s="35">
        <v>27385</v>
      </c>
      <c r="J62" s="35">
        <v>27379</v>
      </c>
      <c r="K62" s="34">
        <v>27387</v>
      </c>
      <c r="L62" s="35">
        <v>27388</v>
      </c>
      <c r="M62" s="35">
        <v>27392</v>
      </c>
      <c r="N62" s="35">
        <v>27395</v>
      </c>
      <c r="O62" s="34">
        <v>27396</v>
      </c>
      <c r="P62" s="35">
        <v>27404</v>
      </c>
      <c r="Q62" s="35">
        <v>27406</v>
      </c>
      <c r="R62" s="35">
        <v>27408</v>
      </c>
      <c r="S62" s="34">
        <v>27412</v>
      </c>
      <c r="T62" s="35">
        <v>27420</v>
      </c>
      <c r="U62" s="35">
        <v>27390</v>
      </c>
      <c r="V62" s="35">
        <v>27638</v>
      </c>
      <c r="W62" s="388">
        <v>27890</v>
      </c>
    </row>
    <row r="63" spans="1:23" ht="12" customHeight="1">
      <c r="A63" s="381"/>
      <c r="B63" s="13"/>
      <c r="C63" s="13" t="s">
        <v>69</v>
      </c>
      <c r="D63" s="35">
        <v>-307</v>
      </c>
      <c r="E63" s="35">
        <v>-307</v>
      </c>
      <c r="F63" s="35">
        <v>-307</v>
      </c>
      <c r="G63" s="34">
        <v>-307</v>
      </c>
      <c r="H63" s="35">
        <v>-307</v>
      </c>
      <c r="I63" s="35">
        <v>-307</v>
      </c>
      <c r="J63" s="35">
        <v>-307</v>
      </c>
      <c r="K63" s="34">
        <v>-307</v>
      </c>
      <c r="L63" s="35">
        <v>-307</v>
      </c>
      <c r="M63" s="35">
        <v>-307</v>
      </c>
      <c r="N63" s="35">
        <v>-307</v>
      </c>
      <c r="O63" s="34">
        <v>-307</v>
      </c>
      <c r="P63" s="35">
        <v>-307</v>
      </c>
      <c r="Q63" s="35">
        <v>-307</v>
      </c>
      <c r="R63" s="35">
        <v>-307</v>
      </c>
      <c r="S63" s="34">
        <v>-307</v>
      </c>
      <c r="T63" s="35">
        <v>-307</v>
      </c>
      <c r="U63" s="35">
        <v>-275</v>
      </c>
      <c r="V63" s="35">
        <v>-834</v>
      </c>
      <c r="W63" s="388">
        <v>-825</v>
      </c>
    </row>
    <row r="64" spans="1:23" ht="12" customHeight="1">
      <c r="A64" s="381"/>
      <c r="B64" s="13"/>
      <c r="C64" s="13" t="s">
        <v>70</v>
      </c>
      <c r="D64" s="35">
        <v>338727</v>
      </c>
      <c r="E64" s="35">
        <v>297290</v>
      </c>
      <c r="F64" s="35">
        <v>312065</v>
      </c>
      <c r="G64" s="34">
        <v>310452</v>
      </c>
      <c r="H64" s="35">
        <v>312147</v>
      </c>
      <c r="I64" s="35">
        <v>272237</v>
      </c>
      <c r="J64" s="35">
        <v>281542</v>
      </c>
      <c r="K64" s="34">
        <f>281916-121</f>
        <v>281795</v>
      </c>
      <c r="L64" s="35">
        <v>286623</v>
      </c>
      <c r="M64" s="35">
        <v>298206</v>
      </c>
      <c r="N64" s="35">
        <v>308866</v>
      </c>
      <c r="O64" s="34">
        <v>310406</v>
      </c>
      <c r="P64" s="35">
        <v>312912</v>
      </c>
      <c r="Q64" s="35">
        <v>324322</v>
      </c>
      <c r="R64" s="35">
        <v>333661</v>
      </c>
      <c r="S64" s="34">
        <v>337014</v>
      </c>
      <c r="T64" s="35">
        <v>347729</v>
      </c>
      <c r="U64" s="35">
        <v>343466</v>
      </c>
      <c r="V64" s="35">
        <v>355906</v>
      </c>
      <c r="W64" s="388">
        <v>375660</v>
      </c>
    </row>
    <row r="65" spans="1:23" s="2" customFormat="1" ht="12" customHeight="1">
      <c r="A65" s="383"/>
      <c r="B65" s="14"/>
      <c r="C65" s="14" t="s">
        <v>71</v>
      </c>
      <c r="D65" s="384">
        <v>23061</v>
      </c>
      <c r="E65" s="384">
        <v>19457</v>
      </c>
      <c r="F65" s="384">
        <v>17236</v>
      </c>
      <c r="G65" s="385">
        <v>21253</v>
      </c>
      <c r="H65" s="384">
        <v>27732</v>
      </c>
      <c r="I65" s="384">
        <v>23420</v>
      </c>
      <c r="J65" s="384">
        <v>24972</v>
      </c>
      <c r="K65" s="385">
        <f>24318</f>
        <v>24318</v>
      </c>
      <c r="L65" s="384">
        <v>28743</v>
      </c>
      <c r="M65" s="384">
        <v>30044</v>
      </c>
      <c r="N65" s="384">
        <v>30230</v>
      </c>
      <c r="O65" s="385">
        <v>32184</v>
      </c>
      <c r="P65" s="384">
        <v>27486</v>
      </c>
      <c r="Q65" s="384">
        <v>32197</v>
      </c>
      <c r="R65" s="384">
        <v>31701</v>
      </c>
      <c r="S65" s="385">
        <v>31824</v>
      </c>
      <c r="T65" s="384">
        <v>32087</v>
      </c>
      <c r="U65" s="384">
        <v>32584.000000000004</v>
      </c>
      <c r="V65" s="384">
        <v>31020</v>
      </c>
      <c r="W65" s="386">
        <v>31490</v>
      </c>
    </row>
    <row r="66" spans="1:23" ht="12" customHeight="1">
      <c r="A66" s="381"/>
      <c r="B66" s="12" t="s">
        <v>72</v>
      </c>
      <c r="C66" s="13"/>
      <c r="D66" s="35">
        <v>493135</v>
      </c>
      <c r="E66" s="35">
        <v>448094</v>
      </c>
      <c r="F66" s="35">
        <v>460648</v>
      </c>
      <c r="G66" s="34">
        <v>463056</v>
      </c>
      <c r="H66" s="35">
        <v>471231</v>
      </c>
      <c r="I66" s="35">
        <v>427010</v>
      </c>
      <c r="J66" s="35">
        <v>437861</v>
      </c>
      <c r="K66" s="34">
        <f>SUM(K61:K65)</f>
        <v>437468</v>
      </c>
      <c r="L66" s="35">
        <v>446722</v>
      </c>
      <c r="M66" s="35">
        <v>459610</v>
      </c>
      <c r="N66" s="35">
        <v>470459</v>
      </c>
      <c r="O66" s="34">
        <v>473954</v>
      </c>
      <c r="P66" s="35">
        <v>471770</v>
      </c>
      <c r="Q66" s="35">
        <v>487893</v>
      </c>
      <c r="R66" s="35">
        <v>496738</v>
      </c>
      <c r="S66" s="34">
        <v>500218</v>
      </c>
      <c r="T66" s="35">
        <v>511204</v>
      </c>
      <c r="U66" s="35">
        <v>507440</v>
      </c>
      <c r="V66" s="35">
        <v>518005</v>
      </c>
      <c r="W66" s="388">
        <v>538490</v>
      </c>
    </row>
    <row r="67" spans="1:23" ht="12" customHeight="1">
      <c r="A67" s="383"/>
      <c r="B67" s="15" t="s">
        <v>73</v>
      </c>
      <c r="C67" s="15"/>
      <c r="D67" s="384">
        <v>66617</v>
      </c>
      <c r="E67" s="384">
        <v>53597</v>
      </c>
      <c r="F67" s="384">
        <v>56965</v>
      </c>
      <c r="G67" s="385">
        <v>59027</v>
      </c>
      <c r="H67" s="384">
        <v>50739</v>
      </c>
      <c r="I67" s="384">
        <v>49216</v>
      </c>
      <c r="J67" s="384">
        <v>51350</v>
      </c>
      <c r="K67" s="385">
        <f>52162-54</f>
        <v>52108</v>
      </c>
      <c r="L67" s="384">
        <v>47413</v>
      </c>
      <c r="M67" s="384">
        <v>47341</v>
      </c>
      <c r="N67" s="384">
        <v>48481</v>
      </c>
      <c r="O67" s="385">
        <v>50444</v>
      </c>
      <c r="P67" s="384">
        <v>48781</v>
      </c>
      <c r="Q67" s="384">
        <v>45667</v>
      </c>
      <c r="R67" s="384">
        <v>46668</v>
      </c>
      <c r="S67" s="385">
        <v>44713</v>
      </c>
      <c r="T67" s="384">
        <v>45563</v>
      </c>
      <c r="U67" s="384">
        <v>41363</v>
      </c>
      <c r="V67" s="384">
        <v>41824</v>
      </c>
      <c r="W67" s="386">
        <v>42843</v>
      </c>
    </row>
    <row r="68" spans="1:23" ht="12" customHeight="1">
      <c r="A68" s="393" t="s">
        <v>74</v>
      </c>
      <c r="B68" s="248"/>
      <c r="C68" s="246"/>
      <c r="D68" s="36">
        <v>559752</v>
      </c>
      <c r="E68" s="36">
        <v>501691</v>
      </c>
      <c r="F68" s="36">
        <v>517613</v>
      </c>
      <c r="G68" s="36">
        <v>522083</v>
      </c>
      <c r="H68" s="36">
        <v>521970</v>
      </c>
      <c r="I68" s="36">
        <v>476226</v>
      </c>
      <c r="J68" s="36">
        <v>489211</v>
      </c>
      <c r="K68" s="36">
        <f>SUM(K66:K67)</f>
        <v>489576</v>
      </c>
      <c r="L68" s="36">
        <v>494135</v>
      </c>
      <c r="M68" s="36">
        <v>506951</v>
      </c>
      <c r="N68" s="36">
        <v>518940</v>
      </c>
      <c r="O68" s="36">
        <v>524398</v>
      </c>
      <c r="P68" s="36">
        <v>520551</v>
      </c>
      <c r="Q68" s="36">
        <v>533560</v>
      </c>
      <c r="R68" s="36">
        <v>543406</v>
      </c>
      <c r="S68" s="36">
        <v>544931</v>
      </c>
      <c r="T68" s="36">
        <v>556767</v>
      </c>
      <c r="U68" s="36">
        <v>548803</v>
      </c>
      <c r="V68" s="36">
        <v>559829</v>
      </c>
      <c r="W68" s="394">
        <v>581333</v>
      </c>
    </row>
    <row r="69" spans="1:23" ht="12" customHeight="1">
      <c r="A69" s="381"/>
      <c r="B69" s="13"/>
      <c r="C69" s="13"/>
      <c r="D69" s="35"/>
      <c r="E69" s="35"/>
      <c r="F69" s="35"/>
      <c r="G69" s="34"/>
      <c r="H69" s="35"/>
      <c r="I69" s="35"/>
      <c r="J69" s="35"/>
      <c r="K69" s="34"/>
      <c r="L69" s="35"/>
      <c r="M69" s="35"/>
      <c r="N69" s="35"/>
      <c r="O69" s="34"/>
      <c r="P69" s="35"/>
      <c r="Q69" s="35"/>
      <c r="R69" s="35"/>
      <c r="S69" s="34"/>
      <c r="T69" s="35"/>
      <c r="U69" s="35"/>
      <c r="V69" s="35"/>
      <c r="W69" s="388"/>
    </row>
    <row r="70" spans="1:23" ht="12" customHeight="1" thickBot="1">
      <c r="A70" s="390" t="s">
        <v>75</v>
      </c>
      <c r="B70" s="18"/>
      <c r="C70" s="18"/>
      <c r="D70" s="39">
        <v>1086732</v>
      </c>
      <c r="E70" s="39">
        <v>1034253</v>
      </c>
      <c r="F70" s="39">
        <v>1024841</v>
      </c>
      <c r="G70" s="39">
        <v>1057844</v>
      </c>
      <c r="H70" s="39">
        <v>1076712</v>
      </c>
      <c r="I70" s="39">
        <v>1038063</v>
      </c>
      <c r="J70" s="39">
        <v>1096567</v>
      </c>
      <c r="K70" s="39">
        <f>SUM(K56,K68)</f>
        <v>1091248</v>
      </c>
      <c r="L70" s="39">
        <v>1096609</v>
      </c>
      <c r="M70" s="39">
        <v>1069481</v>
      </c>
      <c r="N70" s="39">
        <v>1133550</v>
      </c>
      <c r="O70" s="39">
        <v>1190776</v>
      </c>
      <c r="P70" s="39">
        <v>1168990</v>
      </c>
      <c r="Q70" s="39">
        <v>1180462</v>
      </c>
      <c r="R70" s="39">
        <v>1184315</v>
      </c>
      <c r="S70" s="39">
        <v>1207024</v>
      </c>
      <c r="T70" s="39">
        <v>1171981</v>
      </c>
      <c r="U70" s="39">
        <v>1164545</v>
      </c>
      <c r="V70" s="39">
        <v>1149032</v>
      </c>
      <c r="W70" s="395">
        <v>1175529</v>
      </c>
    </row>
    <row r="71" spans="1:23" ht="12" customHeight="1" thickTop="1">
      <c r="A71" s="381"/>
      <c r="B71" s="13"/>
      <c r="C71" s="13"/>
      <c r="D71" s="35"/>
      <c r="E71" s="35"/>
      <c r="F71" s="35"/>
      <c r="G71" s="34"/>
      <c r="H71" s="35"/>
      <c r="I71" s="35"/>
      <c r="J71" s="35"/>
      <c r="K71" s="34"/>
      <c r="L71" s="35"/>
      <c r="M71" s="35"/>
      <c r="N71" s="35"/>
      <c r="O71" s="34"/>
      <c r="P71" s="35"/>
      <c r="Q71" s="35"/>
      <c r="R71" s="35"/>
      <c r="S71" s="34"/>
      <c r="T71" s="35"/>
      <c r="U71" s="35"/>
      <c r="V71" s="35"/>
      <c r="W71" s="388"/>
    </row>
    <row r="72" spans="1:23" ht="12" customHeight="1">
      <c r="A72" s="393" t="s">
        <v>76</v>
      </c>
      <c r="B72" s="245"/>
      <c r="C72" s="245"/>
      <c r="D72" s="36">
        <v>283624</v>
      </c>
      <c r="E72" s="36">
        <v>324179</v>
      </c>
      <c r="F72" s="36">
        <v>296819</v>
      </c>
      <c r="G72" s="36">
        <v>273132</v>
      </c>
      <c r="H72" s="36">
        <v>282938</v>
      </c>
      <c r="I72" s="36">
        <v>347082</v>
      </c>
      <c r="J72" s="36">
        <v>368195</v>
      </c>
      <c r="K72" s="36">
        <v>381230</v>
      </c>
      <c r="L72" s="36">
        <v>382334</v>
      </c>
      <c r="M72" s="36">
        <v>374583</v>
      </c>
      <c r="N72" s="36">
        <v>418443</v>
      </c>
      <c r="O72" s="36">
        <v>442167</v>
      </c>
      <c r="P72" s="36">
        <v>446186</v>
      </c>
      <c r="Q72" s="36">
        <v>447213</v>
      </c>
      <c r="R72" s="36">
        <v>425697</v>
      </c>
      <c r="S72" s="36">
        <v>409393</v>
      </c>
      <c r="T72" s="36">
        <v>400008</v>
      </c>
      <c r="U72" s="36">
        <v>404106</v>
      </c>
      <c r="V72" s="36">
        <v>398658</v>
      </c>
      <c r="W72" s="394">
        <v>376557</v>
      </c>
    </row>
    <row r="73" spans="1:23" ht="12" customHeight="1">
      <c r="A73" s="396" t="s">
        <v>77</v>
      </c>
      <c r="B73" s="397"/>
      <c r="C73" s="397"/>
      <c r="D73" s="398">
        <v>0.33629602929179869</v>
      </c>
      <c r="E73" s="398">
        <v>0.39253030137915168</v>
      </c>
      <c r="F73" s="398">
        <v>0.36444908844446189</v>
      </c>
      <c r="G73" s="398">
        <v>0.34346937620643475</v>
      </c>
      <c r="H73" s="398">
        <v>0.35199999999999998</v>
      </c>
      <c r="I73" s="398">
        <v>0.42199999999999999</v>
      </c>
      <c r="J73" s="398">
        <v>0.42899999999999999</v>
      </c>
      <c r="K73" s="398">
        <v>0.43778981770911085</v>
      </c>
      <c r="L73" s="398">
        <v>0.43622079046720419</v>
      </c>
      <c r="M73" s="398">
        <v>0.42499999999999999</v>
      </c>
      <c r="N73" s="398">
        <v>0.446394910084779</v>
      </c>
      <c r="O73" s="398">
        <v>0.45700000000000002</v>
      </c>
      <c r="P73" s="398">
        <v>0.46153814325923181</v>
      </c>
      <c r="Q73" s="398">
        <v>0.45598012995871623</v>
      </c>
      <c r="R73" s="398">
        <v>0.43926909729925506</v>
      </c>
      <c r="S73" s="398">
        <v>0.42898742984562893</v>
      </c>
      <c r="T73" s="398">
        <v>0.41807948577251702</v>
      </c>
      <c r="U73" s="398">
        <v>0.42407617096700734</v>
      </c>
      <c r="V73" s="398">
        <v>0.41592426397019472</v>
      </c>
      <c r="W73" s="399">
        <v>0.39311089999895604</v>
      </c>
    </row>
    <row r="75" spans="1:23" ht="13.5" customHeight="1">
      <c r="A75" s="58"/>
    </row>
    <row r="77" spans="1:23">
      <c r="A77" s="472"/>
      <c r="B77" s="472"/>
      <c r="C77" s="472"/>
    </row>
    <row r="78" spans="1:23">
      <c r="A78" s="472"/>
      <c r="B78" s="472"/>
      <c r="C78" s="472"/>
    </row>
    <row r="79" spans="1:23">
      <c r="A79" s="472"/>
      <c r="B79" s="472"/>
      <c r="C79" s="472"/>
    </row>
    <row r="80" spans="1:23">
      <c r="A80" s="472"/>
      <c r="B80" s="472"/>
      <c r="C80" s="472"/>
    </row>
  </sheetData>
  <mergeCells count="1">
    <mergeCell ref="A77:C80"/>
  </mergeCells>
  <pageMargins left="0.74803149606299213" right="0.74803149606299213" top="0.59055118110236227" bottom="0.59055118110236227" header="0.51181102362204722" footer="0.51181102362204722"/>
  <pageSetup paperSize="9" scale="59" fitToWidth="2" orientation="landscape" r:id="rId1"/>
  <headerFooter alignWithMargins="0"/>
  <colBreaks count="1" manualBreakCount="1">
    <brk id="11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W67"/>
  <sheetViews>
    <sheetView showGridLines="0" zoomScaleNormal="100" zoomScaleSheetLayoutView="85" workbookViewId="0">
      <pane xSplit="3" ySplit="4" topLeftCell="Q5" activePane="bottomRight" state="frozen"/>
      <selection activeCell="A88" sqref="A88"/>
      <selection pane="topRight" activeCell="A88" sqref="A88"/>
      <selection pane="bottomLeft" activeCell="A88" sqref="A88"/>
      <selection pane="bottomRight" activeCell="W3" sqref="W3"/>
    </sheetView>
  </sheetViews>
  <sheetFormatPr defaultColWidth="12.5703125" defaultRowHeight="12" customHeight="1"/>
  <cols>
    <col min="1" max="2" width="3.5703125" style="21" customWidth="1"/>
    <col min="3" max="3" width="53.85546875" style="21" customWidth="1"/>
    <col min="4" max="14" width="12.7109375" style="4" customWidth="1"/>
    <col min="15" max="15" width="12.7109375" style="279" customWidth="1"/>
    <col min="16" max="19" width="12.7109375" style="9" customWidth="1"/>
    <col min="20" max="20" width="12.5703125" style="9"/>
    <col min="21" max="21" width="12.7109375" style="4" customWidth="1"/>
    <col min="22" max="16384" width="12.5703125" style="4"/>
  </cols>
  <sheetData>
    <row r="1" spans="1:23" s="3" customFormat="1" ht="12" customHeight="1">
      <c r="A1" s="401" t="s">
        <v>0</v>
      </c>
      <c r="B1" s="402"/>
      <c r="C1" s="402"/>
      <c r="D1" s="370">
        <v>2012</v>
      </c>
      <c r="E1" s="370">
        <v>2012</v>
      </c>
      <c r="F1" s="370">
        <v>2012</v>
      </c>
      <c r="G1" s="370">
        <v>2012</v>
      </c>
      <c r="H1" s="370">
        <v>2013</v>
      </c>
      <c r="I1" s="370">
        <v>2013</v>
      </c>
      <c r="J1" s="370">
        <v>2013</v>
      </c>
      <c r="K1" s="370">
        <v>2013</v>
      </c>
      <c r="L1" s="370">
        <v>2014</v>
      </c>
      <c r="M1" s="370">
        <v>2014</v>
      </c>
      <c r="N1" s="370">
        <v>2014</v>
      </c>
      <c r="O1" s="370">
        <v>2014</v>
      </c>
      <c r="P1" s="370">
        <v>2015</v>
      </c>
      <c r="Q1" s="370">
        <v>2015</v>
      </c>
      <c r="R1" s="370">
        <v>2015</v>
      </c>
      <c r="S1" s="370">
        <v>2015</v>
      </c>
      <c r="T1" s="370">
        <v>2016</v>
      </c>
      <c r="U1" s="370">
        <v>2016</v>
      </c>
      <c r="V1" s="370">
        <v>2016</v>
      </c>
      <c r="W1" s="371">
        <v>2016</v>
      </c>
    </row>
    <row r="2" spans="1:23" s="3" customFormat="1" ht="12" customHeight="1">
      <c r="A2" s="403" t="s">
        <v>78</v>
      </c>
      <c r="B2" s="19"/>
      <c r="C2" s="19"/>
      <c r="D2" s="27" t="s">
        <v>6</v>
      </c>
      <c r="E2" s="133" t="s">
        <v>32</v>
      </c>
      <c r="F2" s="27" t="s">
        <v>7</v>
      </c>
      <c r="G2" s="27" t="s">
        <v>144</v>
      </c>
      <c r="H2" s="133" t="s">
        <v>6</v>
      </c>
      <c r="I2" s="133" t="s">
        <v>32</v>
      </c>
      <c r="J2" s="27" t="s">
        <v>7</v>
      </c>
      <c r="K2" s="27" t="s">
        <v>144</v>
      </c>
      <c r="L2" s="133" t="s">
        <v>6</v>
      </c>
      <c r="M2" s="133" t="s">
        <v>32</v>
      </c>
      <c r="N2" s="133" t="s">
        <v>7</v>
      </c>
      <c r="O2" s="27" t="s">
        <v>144</v>
      </c>
      <c r="P2" s="27" t="s">
        <v>6</v>
      </c>
      <c r="Q2" s="133" t="s">
        <v>32</v>
      </c>
      <c r="R2" s="133" t="s">
        <v>7</v>
      </c>
      <c r="S2" s="27" t="s">
        <v>144</v>
      </c>
      <c r="T2" s="27" t="s">
        <v>201</v>
      </c>
      <c r="U2" s="133" t="s">
        <v>32</v>
      </c>
      <c r="V2" s="133" t="s">
        <v>7</v>
      </c>
      <c r="W2" s="425" t="s">
        <v>144</v>
      </c>
    </row>
    <row r="3" spans="1:23" s="3" customFormat="1" ht="12" customHeight="1">
      <c r="A3" s="403"/>
      <c r="B3" s="19"/>
      <c r="C3" s="19"/>
      <c r="D3" s="131"/>
      <c r="E3" s="27"/>
      <c r="F3" s="131"/>
      <c r="G3" s="131"/>
      <c r="H3" s="27"/>
      <c r="I3" s="27"/>
      <c r="J3" s="131"/>
      <c r="K3" s="131"/>
      <c r="L3" s="27"/>
      <c r="M3" s="27"/>
      <c r="N3" s="27"/>
      <c r="O3" s="131"/>
      <c r="P3" s="131"/>
      <c r="Q3" s="27"/>
      <c r="R3" s="27"/>
      <c r="S3" s="131"/>
      <c r="T3" s="131"/>
      <c r="U3" s="27"/>
      <c r="V3" s="27"/>
      <c r="W3" s="426"/>
    </row>
    <row r="4" spans="1:23" s="3" customFormat="1" ht="12" customHeight="1">
      <c r="A4" s="404" t="s">
        <v>8</v>
      </c>
      <c r="B4" s="20"/>
      <c r="C4" s="20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376"/>
    </row>
    <row r="5" spans="1:23" ht="12" customHeight="1">
      <c r="A5" s="405"/>
      <c r="C5" s="22"/>
      <c r="D5" s="44"/>
      <c r="E5" s="44"/>
      <c r="F5" s="44"/>
      <c r="G5" s="43"/>
      <c r="H5" s="44"/>
      <c r="I5" s="44"/>
      <c r="J5" s="44"/>
      <c r="K5" s="43"/>
      <c r="L5" s="274"/>
      <c r="M5" s="274"/>
      <c r="N5" s="274"/>
      <c r="O5" s="43"/>
      <c r="P5" s="274"/>
      <c r="Q5" s="274"/>
      <c r="R5" s="274"/>
      <c r="S5" s="43"/>
      <c r="T5" s="274"/>
      <c r="U5" s="274"/>
      <c r="V5" s="274"/>
      <c r="W5" s="406"/>
    </row>
    <row r="6" spans="1:23" ht="12" customHeight="1">
      <c r="A6" s="407" t="s">
        <v>79</v>
      </c>
      <c r="C6" s="22"/>
      <c r="D6" s="44"/>
      <c r="E6" s="44"/>
      <c r="F6" s="44"/>
      <c r="G6" s="43"/>
      <c r="H6" s="44"/>
      <c r="I6" s="44"/>
      <c r="J6" s="44"/>
      <c r="K6" s="43"/>
      <c r="L6" s="44"/>
      <c r="M6" s="44"/>
      <c r="N6" s="44"/>
      <c r="O6" s="43"/>
      <c r="P6" s="274"/>
      <c r="Q6" s="44"/>
      <c r="R6" s="44"/>
      <c r="S6" s="43"/>
      <c r="T6" s="274"/>
      <c r="U6" s="44"/>
      <c r="V6" s="44"/>
      <c r="W6" s="406"/>
    </row>
    <row r="7" spans="1:23" ht="12" customHeight="1">
      <c r="A7" s="405"/>
      <c r="C7" s="22"/>
      <c r="D7" s="44"/>
      <c r="E7" s="44"/>
      <c r="F7" s="44"/>
      <c r="G7" s="43"/>
      <c r="H7" s="44"/>
      <c r="I7" s="44"/>
      <c r="J7" s="44"/>
      <c r="K7" s="43"/>
      <c r="L7" s="44"/>
      <c r="M7" s="44"/>
      <c r="N7" s="44"/>
      <c r="O7" s="43"/>
      <c r="P7" s="274"/>
      <c r="Q7" s="44"/>
      <c r="R7" s="44"/>
      <c r="S7" s="43"/>
      <c r="T7" s="274"/>
      <c r="U7" s="44"/>
      <c r="V7" s="44"/>
      <c r="W7" s="406"/>
    </row>
    <row r="8" spans="1:23" ht="12" customHeight="1">
      <c r="A8" s="405"/>
      <c r="C8" s="21" t="s">
        <v>27</v>
      </c>
      <c r="D8" s="46">
        <v>14940</v>
      </c>
      <c r="E8" s="46">
        <v>28011</v>
      </c>
      <c r="F8" s="46">
        <v>47028</v>
      </c>
      <c r="G8" s="45">
        <v>45855</v>
      </c>
      <c r="H8" s="46">
        <v>2929</v>
      </c>
      <c r="I8" s="46">
        <v>16766</v>
      </c>
      <c r="J8" s="46">
        <v>27610</v>
      </c>
      <c r="K8" s="45">
        <v>28855</v>
      </c>
      <c r="L8" s="46">
        <v>4990</v>
      </c>
      <c r="M8" s="46">
        <v>17577</v>
      </c>
      <c r="N8" s="46">
        <v>29374</v>
      </c>
      <c r="O8" s="45">
        <v>32024</v>
      </c>
      <c r="P8" s="275">
        <v>3322</v>
      </c>
      <c r="Q8" s="46">
        <v>16851</v>
      </c>
      <c r="R8" s="46">
        <v>27444</v>
      </c>
      <c r="S8" s="45">
        <v>31547</v>
      </c>
      <c r="T8" s="275">
        <v>11465</v>
      </c>
      <c r="U8" s="46">
        <v>23061</v>
      </c>
      <c r="V8" s="46">
        <v>36702</v>
      </c>
      <c r="W8" s="408">
        <v>57223</v>
      </c>
    </row>
    <row r="9" spans="1:23" ht="12" customHeight="1">
      <c r="A9" s="405"/>
      <c r="C9" s="21" t="s">
        <v>18</v>
      </c>
      <c r="D9" s="46">
        <v>25312</v>
      </c>
      <c r="E9" s="46">
        <v>51440</v>
      </c>
      <c r="F9" s="46">
        <v>77914</v>
      </c>
      <c r="G9" s="45">
        <v>106897</v>
      </c>
      <c r="H9" s="46">
        <v>24779</v>
      </c>
      <c r="I9" s="46">
        <v>50293</v>
      </c>
      <c r="J9" s="46">
        <v>77735</v>
      </c>
      <c r="K9" s="45">
        <v>104741</v>
      </c>
      <c r="L9" s="46">
        <v>24434</v>
      </c>
      <c r="M9" s="46">
        <v>48945</v>
      </c>
      <c r="N9" s="46">
        <v>73956</v>
      </c>
      <c r="O9" s="45">
        <v>100650</v>
      </c>
      <c r="P9" s="275">
        <v>27668</v>
      </c>
      <c r="Q9" s="46">
        <v>54371</v>
      </c>
      <c r="R9" s="46">
        <v>82038</v>
      </c>
      <c r="S9" s="45">
        <v>113784</v>
      </c>
      <c r="T9" s="275">
        <v>26696</v>
      </c>
      <c r="U9" s="46">
        <v>54977</v>
      </c>
      <c r="V9" s="46">
        <v>84873</v>
      </c>
      <c r="W9" s="408">
        <v>117476</v>
      </c>
    </row>
    <row r="10" spans="1:23" ht="12" customHeight="1">
      <c r="A10" s="405"/>
      <c r="C10" s="21" t="s">
        <v>26</v>
      </c>
      <c r="D10" s="46">
        <v>3724</v>
      </c>
      <c r="E10" s="46">
        <v>6837</v>
      </c>
      <c r="F10" s="46">
        <v>12697</v>
      </c>
      <c r="G10" s="45">
        <v>13468</v>
      </c>
      <c r="H10" s="46">
        <v>3574</v>
      </c>
      <c r="I10" s="46">
        <v>7425</v>
      </c>
      <c r="J10" s="46">
        <v>11830</v>
      </c>
      <c r="K10" s="45">
        <v>14306</v>
      </c>
      <c r="L10" s="46">
        <v>5058</v>
      </c>
      <c r="M10" s="46">
        <v>9815</v>
      </c>
      <c r="N10" s="46">
        <v>15574</v>
      </c>
      <c r="O10" s="45">
        <v>20148</v>
      </c>
      <c r="P10" s="275">
        <v>2863</v>
      </c>
      <c r="Q10" s="46">
        <v>7992</v>
      </c>
      <c r="R10" s="46">
        <v>11514</v>
      </c>
      <c r="S10" s="45">
        <v>13794</v>
      </c>
      <c r="T10" s="275">
        <v>3505</v>
      </c>
      <c r="U10" s="46">
        <v>8973</v>
      </c>
      <c r="V10" s="46">
        <v>12393</v>
      </c>
      <c r="W10" s="408">
        <v>-4397</v>
      </c>
    </row>
    <row r="11" spans="1:23" ht="12" customHeight="1">
      <c r="A11" s="405"/>
      <c r="C11" s="21" t="s">
        <v>23</v>
      </c>
      <c r="D11" s="46">
        <v>7600</v>
      </c>
      <c r="E11" s="46">
        <v>14913</v>
      </c>
      <c r="F11" s="46">
        <v>20156</v>
      </c>
      <c r="G11" s="45">
        <v>28598</v>
      </c>
      <c r="H11" s="46">
        <v>7745</v>
      </c>
      <c r="I11" s="46">
        <v>14294</v>
      </c>
      <c r="J11" s="46">
        <v>23534</v>
      </c>
      <c r="K11" s="45">
        <v>31560</v>
      </c>
      <c r="L11" s="46">
        <v>6046</v>
      </c>
      <c r="M11" s="46">
        <v>13813</v>
      </c>
      <c r="N11" s="46">
        <v>20453</v>
      </c>
      <c r="O11" s="45">
        <v>28397</v>
      </c>
      <c r="P11" s="275">
        <v>8613</v>
      </c>
      <c r="Q11" s="46">
        <v>15429</v>
      </c>
      <c r="R11" s="46">
        <v>22575</v>
      </c>
      <c r="S11" s="45">
        <v>28176</v>
      </c>
      <c r="T11" s="275">
        <v>6558</v>
      </c>
      <c r="U11" s="46">
        <v>12469</v>
      </c>
      <c r="V11" s="46">
        <v>19286</v>
      </c>
      <c r="W11" s="408">
        <v>26815</v>
      </c>
    </row>
    <row r="12" spans="1:23" ht="12" customHeight="1">
      <c r="A12" s="405"/>
      <c r="C12" s="21" t="s">
        <v>80</v>
      </c>
      <c r="D12" s="46">
        <v>0</v>
      </c>
      <c r="E12" s="46">
        <v>0</v>
      </c>
      <c r="F12" s="46">
        <v>0</v>
      </c>
      <c r="G12" s="45">
        <v>0</v>
      </c>
      <c r="H12" s="46">
        <v>0</v>
      </c>
      <c r="I12" s="46">
        <v>0</v>
      </c>
      <c r="J12" s="46">
        <v>0</v>
      </c>
      <c r="K12" s="45">
        <v>0</v>
      </c>
      <c r="L12" s="46">
        <v>0</v>
      </c>
      <c r="M12" s="46">
        <v>-9</v>
      </c>
      <c r="N12" s="46">
        <v>5</v>
      </c>
      <c r="O12" s="45">
        <v>5</v>
      </c>
      <c r="P12" s="275">
        <v>0</v>
      </c>
      <c r="Q12" s="46">
        <v>0</v>
      </c>
      <c r="R12" s="46">
        <v>0</v>
      </c>
      <c r="S12" s="45">
        <v>0</v>
      </c>
      <c r="T12" s="275">
        <v>24</v>
      </c>
      <c r="U12" s="46">
        <v>-78</v>
      </c>
      <c r="V12" s="46">
        <v>-46</v>
      </c>
      <c r="W12" s="408">
        <v>-78</v>
      </c>
    </row>
    <row r="13" spans="1:23" ht="12" customHeight="1">
      <c r="A13" s="405"/>
      <c r="C13" s="21" t="s">
        <v>145</v>
      </c>
      <c r="D13" s="46">
        <v>-1828</v>
      </c>
      <c r="E13" s="46">
        <v>5154</v>
      </c>
      <c r="F13" s="46">
        <v>9013</v>
      </c>
      <c r="G13" s="45">
        <v>-12828</v>
      </c>
      <c r="H13" s="46">
        <v>-8756</v>
      </c>
      <c r="I13" s="46">
        <v>-10298</v>
      </c>
      <c r="J13" s="46">
        <v>-17937</v>
      </c>
      <c r="K13" s="45">
        <v>-12866</v>
      </c>
      <c r="L13" s="46">
        <v>-1194</v>
      </c>
      <c r="M13" s="46">
        <v>-2441</v>
      </c>
      <c r="N13" s="46">
        <v>-4370</v>
      </c>
      <c r="O13" s="45">
        <v>-11244</v>
      </c>
      <c r="P13" s="275">
        <v>-3460</v>
      </c>
      <c r="Q13" s="46">
        <v>-13688</v>
      </c>
      <c r="R13" s="46">
        <v>-13501</v>
      </c>
      <c r="S13" s="45">
        <v>-15541</v>
      </c>
      <c r="T13" s="275">
        <v>12718</v>
      </c>
      <c r="U13" s="46">
        <v>11618</v>
      </c>
      <c r="V13" s="46">
        <v>13532</v>
      </c>
      <c r="W13" s="408">
        <v>3421</v>
      </c>
    </row>
    <row r="14" spans="1:23" ht="12" customHeight="1">
      <c r="A14" s="405"/>
      <c r="C14" s="21" t="s">
        <v>146</v>
      </c>
      <c r="D14" s="46">
        <v>-657</v>
      </c>
      <c r="E14" s="46">
        <v>-2060</v>
      </c>
      <c r="F14" s="46">
        <v>-2179</v>
      </c>
      <c r="G14" s="45">
        <v>947</v>
      </c>
      <c r="H14" s="46">
        <v>-1114</v>
      </c>
      <c r="I14" s="46">
        <v>-3490</v>
      </c>
      <c r="J14" s="46">
        <v>-4617</v>
      </c>
      <c r="K14" s="45">
        <v>-3327</v>
      </c>
      <c r="L14" s="46">
        <v>-444</v>
      </c>
      <c r="M14" s="46">
        <v>-495</v>
      </c>
      <c r="N14" s="46">
        <v>1128</v>
      </c>
      <c r="O14" s="45">
        <v>889</v>
      </c>
      <c r="P14" s="275">
        <v>-540</v>
      </c>
      <c r="Q14" s="46">
        <v>-1571</v>
      </c>
      <c r="R14" s="46">
        <v>567</v>
      </c>
      <c r="S14" s="45">
        <v>2442</v>
      </c>
      <c r="T14" s="275">
        <v>-3453</v>
      </c>
      <c r="U14" s="46">
        <v>-4405</v>
      </c>
      <c r="V14" s="46">
        <v>-4990</v>
      </c>
      <c r="W14" s="408">
        <v>-3218</v>
      </c>
    </row>
    <row r="15" spans="1:23" ht="12" customHeight="1">
      <c r="A15" s="405"/>
      <c r="C15" s="21" t="s">
        <v>147</v>
      </c>
      <c r="D15" s="46">
        <v>-16363</v>
      </c>
      <c r="E15" s="46">
        <v>-17789</v>
      </c>
      <c r="F15" s="46">
        <v>-23473</v>
      </c>
      <c r="G15" s="45">
        <v>4507</v>
      </c>
      <c r="H15" s="46">
        <v>-7142</v>
      </c>
      <c r="I15" s="46">
        <v>-14001</v>
      </c>
      <c r="J15" s="46">
        <v>-14511</v>
      </c>
      <c r="K15" s="45">
        <v>-6672</v>
      </c>
      <c r="L15" s="46">
        <v>-4145</v>
      </c>
      <c r="M15" s="46">
        <v>-8580</v>
      </c>
      <c r="N15" s="46">
        <v>-9303</v>
      </c>
      <c r="O15" s="45">
        <v>3321</v>
      </c>
      <c r="P15" s="275">
        <v>-338</v>
      </c>
      <c r="Q15" s="46">
        <v>715</v>
      </c>
      <c r="R15" s="46">
        <v>9394</v>
      </c>
      <c r="S15" s="45">
        <v>24204</v>
      </c>
      <c r="T15" s="275">
        <v>-14451</v>
      </c>
      <c r="U15" s="46">
        <v>-22623</v>
      </c>
      <c r="V15" s="46">
        <v>-25606</v>
      </c>
      <c r="W15" s="408">
        <v>-614</v>
      </c>
    </row>
    <row r="16" spans="1:23" ht="12" customHeight="1">
      <c r="A16" s="405"/>
      <c r="C16" s="21" t="s">
        <v>81</v>
      </c>
      <c r="D16" s="46">
        <v>-4208</v>
      </c>
      <c r="E16" s="46">
        <v>-6830</v>
      </c>
      <c r="F16" s="46">
        <v>-11085</v>
      </c>
      <c r="G16" s="45">
        <v>-13128</v>
      </c>
      <c r="H16" s="46">
        <v>-4173</v>
      </c>
      <c r="I16" s="46">
        <v>-7320</v>
      </c>
      <c r="J16" s="46">
        <v>-10393</v>
      </c>
      <c r="K16" s="45">
        <v>-12417</v>
      </c>
      <c r="L16" s="46">
        <v>-4239</v>
      </c>
      <c r="M16" s="46">
        <v>-8986</v>
      </c>
      <c r="N16" s="46">
        <v>-12809</v>
      </c>
      <c r="O16" s="45">
        <v>-16133</v>
      </c>
      <c r="P16" s="275">
        <v>-5357</v>
      </c>
      <c r="Q16" s="46">
        <v>-6196</v>
      </c>
      <c r="R16" s="46">
        <v>-10099</v>
      </c>
      <c r="S16" s="45">
        <v>-12787</v>
      </c>
      <c r="T16" s="275">
        <v>-4367</v>
      </c>
      <c r="U16" s="46">
        <v>-5012</v>
      </c>
      <c r="V16" s="46">
        <v>-9115</v>
      </c>
      <c r="W16" s="408">
        <v>-12254</v>
      </c>
    </row>
    <row r="17" spans="1:23" ht="12" customHeight="1">
      <c r="A17" s="405"/>
      <c r="C17" s="21" t="s">
        <v>82</v>
      </c>
      <c r="D17" s="46">
        <v>-7599</v>
      </c>
      <c r="E17" s="46">
        <v>-17063</v>
      </c>
      <c r="F17" s="46">
        <v>-21785</v>
      </c>
      <c r="G17" s="45">
        <v>-26801</v>
      </c>
      <c r="H17" s="46">
        <v>-4709</v>
      </c>
      <c r="I17" s="46">
        <v>-14492</v>
      </c>
      <c r="J17" s="46">
        <v>-22015</v>
      </c>
      <c r="K17" s="45">
        <v>-27895</v>
      </c>
      <c r="L17" s="46">
        <v>-6238</v>
      </c>
      <c r="M17" s="46">
        <v>-14654</v>
      </c>
      <c r="N17" s="46">
        <v>-20833</v>
      </c>
      <c r="O17" s="45">
        <v>-24846</v>
      </c>
      <c r="P17" s="275">
        <v>-7688</v>
      </c>
      <c r="Q17" s="46">
        <v>-14877</v>
      </c>
      <c r="R17" s="46">
        <v>-22474</v>
      </c>
      <c r="S17" s="45">
        <v>-28743</v>
      </c>
      <c r="T17" s="275">
        <v>-7687</v>
      </c>
      <c r="U17" s="46">
        <v>-11979</v>
      </c>
      <c r="V17" s="46">
        <f>14-17986</f>
        <v>-17972</v>
      </c>
      <c r="W17" s="408">
        <v>-24318</v>
      </c>
    </row>
    <row r="18" spans="1:23" ht="12" customHeight="1">
      <c r="A18" s="405"/>
      <c r="C18" s="21" t="s">
        <v>83</v>
      </c>
      <c r="D18" s="46">
        <v>1021</v>
      </c>
      <c r="E18" s="46">
        <v>1848</v>
      </c>
      <c r="F18" s="46">
        <v>2548</v>
      </c>
      <c r="G18" s="45">
        <v>3123</v>
      </c>
      <c r="H18" s="46">
        <v>582</v>
      </c>
      <c r="I18" s="46">
        <v>803</v>
      </c>
      <c r="J18" s="46">
        <v>1167</v>
      </c>
      <c r="K18" s="45">
        <v>1469</v>
      </c>
      <c r="L18" s="46">
        <v>305</v>
      </c>
      <c r="M18" s="46">
        <v>593</v>
      </c>
      <c r="N18" s="46">
        <v>840</v>
      </c>
      <c r="O18" s="45">
        <v>1135</v>
      </c>
      <c r="P18" s="275">
        <v>262</v>
      </c>
      <c r="Q18" s="46">
        <v>503</v>
      </c>
      <c r="R18" s="46">
        <v>749</v>
      </c>
      <c r="S18" s="45">
        <v>967</v>
      </c>
      <c r="T18" s="275">
        <v>173</v>
      </c>
      <c r="U18" s="46">
        <v>343</v>
      </c>
      <c r="V18" s="46">
        <v>499</v>
      </c>
      <c r="W18" s="408">
        <v>744</v>
      </c>
    </row>
    <row r="19" spans="1:23" ht="12" customHeight="1">
      <c r="A19" s="409"/>
      <c r="B19" s="42"/>
      <c r="C19" s="42" t="s">
        <v>84</v>
      </c>
      <c r="D19" s="48">
        <v>313</v>
      </c>
      <c r="E19" s="48">
        <v>-902</v>
      </c>
      <c r="F19" s="48">
        <v>-5393</v>
      </c>
      <c r="G19" s="47">
        <v>-5411</v>
      </c>
      <c r="H19" s="48">
        <v>-712</v>
      </c>
      <c r="I19" s="48">
        <f>82+1406</f>
        <v>1488</v>
      </c>
      <c r="J19" s="48">
        <f>-68+4327</f>
        <v>4259</v>
      </c>
      <c r="K19" s="47">
        <v>13858</v>
      </c>
      <c r="L19" s="48">
        <v>690</v>
      </c>
      <c r="M19" s="48">
        <v>638</v>
      </c>
      <c r="N19" s="48">
        <v>4079</v>
      </c>
      <c r="O19" s="47">
        <v>11149</v>
      </c>
      <c r="P19" s="276">
        <v>-105</v>
      </c>
      <c r="Q19" s="48">
        <v>-1050</v>
      </c>
      <c r="R19" s="48">
        <v>-1214</v>
      </c>
      <c r="S19" s="47">
        <v>-1545</v>
      </c>
      <c r="T19" s="276">
        <v>-4938</v>
      </c>
      <c r="U19" s="48">
        <v>-4989</v>
      </c>
      <c r="V19" s="48">
        <v>-5083</v>
      </c>
      <c r="W19" s="410">
        <v>-5975</v>
      </c>
    </row>
    <row r="20" spans="1:23" ht="12" customHeight="1">
      <c r="A20" s="405"/>
      <c r="D20" s="46"/>
      <c r="E20" s="46"/>
      <c r="F20" s="46"/>
      <c r="G20" s="45"/>
      <c r="H20" s="46"/>
      <c r="I20" s="46"/>
      <c r="J20" s="46"/>
      <c r="K20" s="45"/>
      <c r="L20" s="46"/>
      <c r="M20" s="46"/>
      <c r="N20" s="46"/>
      <c r="O20" s="45"/>
      <c r="P20" s="275"/>
      <c r="Q20" s="46"/>
      <c r="R20" s="46"/>
      <c r="S20" s="45"/>
      <c r="T20" s="275"/>
      <c r="U20" s="46"/>
      <c r="V20" s="46"/>
      <c r="W20" s="408"/>
    </row>
    <row r="21" spans="1:23" ht="12" customHeight="1">
      <c r="A21" s="411"/>
      <c r="B21" s="136" t="s">
        <v>85</v>
      </c>
      <c r="C21" s="23"/>
      <c r="D21" s="49">
        <v>22255</v>
      </c>
      <c r="E21" s="49">
        <v>63559</v>
      </c>
      <c r="F21" s="49">
        <v>105441</v>
      </c>
      <c r="G21" s="49">
        <v>145227</v>
      </c>
      <c r="H21" s="49">
        <v>13003</v>
      </c>
      <c r="I21" s="49">
        <v>41468</v>
      </c>
      <c r="J21" s="49">
        <v>76662</v>
      </c>
      <c r="K21" s="49">
        <v>131612</v>
      </c>
      <c r="L21" s="49">
        <v>25263</v>
      </c>
      <c r="M21" s="49">
        <v>56216</v>
      </c>
      <c r="N21" s="49">
        <v>98094</v>
      </c>
      <c r="O21" s="49">
        <v>145495</v>
      </c>
      <c r="P21" s="49">
        <v>25240</v>
      </c>
      <c r="Q21" s="49">
        <v>58479</v>
      </c>
      <c r="R21" s="49">
        <v>106993</v>
      </c>
      <c r="S21" s="49">
        <v>156298</v>
      </c>
      <c r="T21" s="49">
        <v>26243</v>
      </c>
      <c r="U21" s="49">
        <v>62369</v>
      </c>
      <c r="V21" s="49">
        <v>104473</v>
      </c>
      <c r="W21" s="412">
        <v>154825</v>
      </c>
    </row>
    <row r="22" spans="1:23" ht="12" customHeight="1">
      <c r="A22" s="405"/>
      <c r="D22" s="46"/>
      <c r="E22" s="46"/>
      <c r="F22" s="46"/>
      <c r="G22" s="45"/>
      <c r="H22" s="46"/>
      <c r="I22" s="46"/>
      <c r="J22" s="46"/>
      <c r="K22" s="45"/>
      <c r="L22" s="46"/>
      <c r="M22" s="46"/>
      <c r="N22" s="46"/>
      <c r="O22" s="45"/>
      <c r="P22" s="275"/>
      <c r="Q22" s="46"/>
      <c r="R22" s="46"/>
      <c r="S22" s="45"/>
      <c r="T22" s="275"/>
      <c r="U22" s="46"/>
      <c r="V22" s="46"/>
      <c r="W22" s="408"/>
    </row>
    <row r="23" spans="1:23" ht="12" customHeight="1">
      <c r="A23" s="407" t="s">
        <v>86</v>
      </c>
      <c r="D23" s="46"/>
      <c r="E23" s="46"/>
      <c r="F23" s="46"/>
      <c r="G23" s="45"/>
      <c r="H23" s="46"/>
      <c r="I23" s="46"/>
      <c r="J23" s="46"/>
      <c r="K23" s="45"/>
      <c r="L23" s="46"/>
      <c r="M23" s="46"/>
      <c r="N23" s="46"/>
      <c r="O23" s="45"/>
      <c r="P23" s="275"/>
      <c r="Q23" s="46"/>
      <c r="R23" s="46"/>
      <c r="S23" s="45"/>
      <c r="T23" s="275"/>
      <c r="U23" s="46"/>
      <c r="V23" s="46"/>
      <c r="W23" s="408"/>
    </row>
    <row r="24" spans="1:23" ht="12" customHeight="1">
      <c r="A24" s="405"/>
      <c r="C24" s="22"/>
      <c r="D24" s="46"/>
      <c r="E24" s="46"/>
      <c r="F24" s="46"/>
      <c r="G24" s="45"/>
      <c r="H24" s="46"/>
      <c r="I24" s="46"/>
      <c r="J24" s="46"/>
      <c r="K24" s="45"/>
      <c r="L24" s="46"/>
      <c r="M24" s="46"/>
      <c r="N24" s="46"/>
      <c r="O24" s="45"/>
      <c r="P24" s="275"/>
      <c r="Q24" s="46"/>
      <c r="R24" s="46"/>
      <c r="S24" s="45"/>
      <c r="T24" s="275"/>
      <c r="U24" s="46"/>
      <c r="V24" s="46"/>
      <c r="W24" s="408"/>
    </row>
    <row r="25" spans="1:23" ht="12" customHeight="1">
      <c r="A25" s="405"/>
      <c r="C25" s="21" t="s">
        <v>87</v>
      </c>
      <c r="D25" s="46">
        <v>-23841</v>
      </c>
      <c r="E25" s="46">
        <v>-40181</v>
      </c>
      <c r="F25" s="46">
        <v>-70891</v>
      </c>
      <c r="G25" s="45">
        <v>-103315</v>
      </c>
      <c r="H25" s="46">
        <v>-16712</v>
      </c>
      <c r="I25" s="46">
        <v>-40620</v>
      </c>
      <c r="J25" s="46">
        <v>-117445</v>
      </c>
      <c r="K25" s="45">
        <v>-146122</v>
      </c>
      <c r="L25" s="46">
        <v>-17292</v>
      </c>
      <c r="M25" s="46">
        <v>-33330</v>
      </c>
      <c r="N25" s="46">
        <v>-53633</v>
      </c>
      <c r="O25" s="45">
        <v>-184364</v>
      </c>
      <c r="P25" s="275">
        <v>-12179</v>
      </c>
      <c r="Q25" s="46">
        <v>-35088</v>
      </c>
      <c r="R25" s="46">
        <v>-59929</v>
      </c>
      <c r="S25" s="45">
        <v>-109847</v>
      </c>
      <c r="T25" s="275">
        <v>-11619</v>
      </c>
      <c r="U25" s="46">
        <v>-35261</v>
      </c>
      <c r="V25" s="46">
        <v>-67804</v>
      </c>
      <c r="W25" s="408">
        <v>-113255</v>
      </c>
    </row>
    <row r="26" spans="1:23" ht="12" customHeight="1">
      <c r="A26" s="405"/>
      <c r="C26" s="21" t="s">
        <v>88</v>
      </c>
      <c r="D26" s="46">
        <v>-13974</v>
      </c>
      <c r="E26" s="46">
        <v>-13881</v>
      </c>
      <c r="F26" s="46">
        <v>-1658</v>
      </c>
      <c r="G26" s="45">
        <v>6701</v>
      </c>
      <c r="H26" s="46">
        <v>-3875</v>
      </c>
      <c r="I26" s="46">
        <v>2758</v>
      </c>
      <c r="J26" s="46">
        <f>51018+3096</f>
        <v>54114</v>
      </c>
      <c r="K26" s="45">
        <v>25984</v>
      </c>
      <c r="L26" s="46">
        <v>-8031</v>
      </c>
      <c r="M26" s="46">
        <v>-9390</v>
      </c>
      <c r="N26" s="46">
        <v>-5791</v>
      </c>
      <c r="O26" s="45">
        <v>42211</v>
      </c>
      <c r="P26" s="275">
        <v>-10734</v>
      </c>
      <c r="Q26" s="46">
        <v>-6201</v>
      </c>
      <c r="R26" s="46">
        <v>-3754</v>
      </c>
      <c r="S26" s="45">
        <v>12992</v>
      </c>
      <c r="T26" s="275">
        <v>-15274</v>
      </c>
      <c r="U26" s="46">
        <v>-15144</v>
      </c>
      <c r="V26" s="46">
        <v>-13070</v>
      </c>
      <c r="W26" s="408">
        <v>3347</v>
      </c>
    </row>
    <row r="27" spans="1:23" ht="12" customHeight="1">
      <c r="A27" s="405"/>
      <c r="C27" s="21" t="s">
        <v>89</v>
      </c>
      <c r="D27" s="46">
        <v>-23</v>
      </c>
      <c r="E27" s="46">
        <v>-2173</v>
      </c>
      <c r="F27" s="46">
        <v>-2388</v>
      </c>
      <c r="G27" s="45">
        <v>-2388</v>
      </c>
      <c r="H27" s="46">
        <v>0</v>
      </c>
      <c r="I27" s="46">
        <v>-100</v>
      </c>
      <c r="J27" s="46">
        <v>-494</v>
      </c>
      <c r="K27" s="45">
        <v>-871</v>
      </c>
      <c r="L27" s="46">
        <v>-201</v>
      </c>
      <c r="M27" s="46">
        <v>-428</v>
      </c>
      <c r="N27" s="46">
        <v>-1156</v>
      </c>
      <c r="O27" s="45">
        <v>-1210</v>
      </c>
      <c r="P27" s="275">
        <v>-1469</v>
      </c>
      <c r="Q27" s="46">
        <v>-15773</v>
      </c>
      <c r="R27" s="46">
        <v>-16428</v>
      </c>
      <c r="S27" s="45">
        <v>-16737</v>
      </c>
      <c r="T27" s="275">
        <v>-13</v>
      </c>
      <c r="U27" s="46">
        <v>-28</v>
      </c>
      <c r="V27" s="46">
        <v>-34</v>
      </c>
      <c r="W27" s="408">
        <v>-128</v>
      </c>
    </row>
    <row r="28" spans="1:23" ht="12" customHeight="1">
      <c r="A28" s="405"/>
      <c r="C28" s="22" t="s">
        <v>90</v>
      </c>
      <c r="D28" s="46">
        <v>0</v>
      </c>
      <c r="E28" s="46">
        <v>108</v>
      </c>
      <c r="F28" s="46">
        <v>48</v>
      </c>
      <c r="G28" s="45">
        <v>48</v>
      </c>
      <c r="H28" s="46">
        <v>0</v>
      </c>
      <c r="I28" s="46">
        <v>0</v>
      </c>
      <c r="J28" s="46">
        <v>0</v>
      </c>
      <c r="K28" s="45">
        <v>0</v>
      </c>
      <c r="L28" s="46">
        <v>0</v>
      </c>
      <c r="M28" s="46">
        <v>0</v>
      </c>
      <c r="N28" s="46">
        <v>0</v>
      </c>
      <c r="O28" s="45">
        <v>0</v>
      </c>
      <c r="P28" s="275">
        <v>0</v>
      </c>
      <c r="Q28" s="46">
        <v>1815</v>
      </c>
      <c r="R28" s="46">
        <v>1815</v>
      </c>
      <c r="S28" s="45">
        <v>1815</v>
      </c>
      <c r="T28" s="275">
        <v>0</v>
      </c>
      <c r="U28" s="46">
        <v>0</v>
      </c>
      <c r="V28" s="46">
        <v>0</v>
      </c>
      <c r="W28" s="408">
        <v>0</v>
      </c>
    </row>
    <row r="29" spans="1:23" ht="12" customHeight="1">
      <c r="A29" s="405"/>
      <c r="C29" s="21" t="s">
        <v>91</v>
      </c>
      <c r="D29" s="46">
        <v>21781</v>
      </c>
      <c r="E29" s="46">
        <v>22591</v>
      </c>
      <c r="F29" s="46">
        <v>15567</v>
      </c>
      <c r="G29" s="45">
        <v>10645</v>
      </c>
      <c r="H29" s="46">
        <v>12716</v>
      </c>
      <c r="I29" s="46">
        <v>20765</v>
      </c>
      <c r="J29" s="46">
        <v>18264</v>
      </c>
      <c r="K29" s="45">
        <v>13772</v>
      </c>
      <c r="L29" s="46">
        <v>-1992</v>
      </c>
      <c r="M29" s="46">
        <v>17526</v>
      </c>
      <c r="N29" s="46">
        <v>14498</v>
      </c>
      <c r="O29" s="45">
        <v>10227</v>
      </c>
      <c r="P29" s="275">
        <v>4134</v>
      </c>
      <c r="Q29" s="46">
        <v>17075</v>
      </c>
      <c r="R29" s="46">
        <v>15038</v>
      </c>
      <c r="S29" s="45">
        <v>13137</v>
      </c>
      <c r="T29" s="275">
        <v>-4917</v>
      </c>
      <c r="U29" s="46">
        <v>-1180</v>
      </c>
      <c r="V29" s="46">
        <v>7665</v>
      </c>
      <c r="W29" s="408">
        <v>6940</v>
      </c>
    </row>
    <row r="30" spans="1:23" ht="12" customHeight="1">
      <c r="A30" s="405"/>
      <c r="C30" s="21" t="s">
        <v>92</v>
      </c>
      <c r="D30" s="46">
        <v>84</v>
      </c>
      <c r="E30" s="46">
        <v>84</v>
      </c>
      <c r="F30" s="46">
        <v>13421</v>
      </c>
      <c r="G30" s="45">
        <v>14388</v>
      </c>
      <c r="H30" s="46">
        <v>0</v>
      </c>
      <c r="I30" s="46">
        <v>0</v>
      </c>
      <c r="J30" s="46">
        <v>0</v>
      </c>
      <c r="K30" s="45">
        <v>0</v>
      </c>
      <c r="L30" s="46">
        <v>0</v>
      </c>
      <c r="M30" s="46">
        <v>0</v>
      </c>
      <c r="N30" s="46">
        <v>0</v>
      </c>
      <c r="O30" s="45">
        <v>0</v>
      </c>
      <c r="P30" s="275">
        <v>0</v>
      </c>
      <c r="Q30" s="46">
        <v>0</v>
      </c>
      <c r="R30" s="46"/>
      <c r="S30" s="45">
        <v>0</v>
      </c>
      <c r="T30" s="275">
        <v>3464</v>
      </c>
      <c r="U30" s="46">
        <v>3484</v>
      </c>
      <c r="V30" s="46">
        <v>3484</v>
      </c>
      <c r="W30" s="408">
        <v>3484</v>
      </c>
    </row>
    <row r="31" spans="1:23" ht="12" customHeight="1">
      <c r="A31" s="405"/>
      <c r="C31" s="21" t="s">
        <v>93</v>
      </c>
      <c r="D31" s="46">
        <v>261</v>
      </c>
      <c r="E31" s="46">
        <v>435</v>
      </c>
      <c r="F31" s="46">
        <v>777</v>
      </c>
      <c r="G31" s="45">
        <v>1046</v>
      </c>
      <c r="H31" s="46">
        <v>165</v>
      </c>
      <c r="I31" s="46">
        <v>336</v>
      </c>
      <c r="J31" s="46">
        <v>548</v>
      </c>
      <c r="K31" s="45">
        <v>1188</v>
      </c>
      <c r="L31" s="46">
        <v>268</v>
      </c>
      <c r="M31" s="46">
        <v>1616</v>
      </c>
      <c r="N31" s="46">
        <v>2262</v>
      </c>
      <c r="O31" s="45">
        <v>2635</v>
      </c>
      <c r="P31" s="275">
        <v>235</v>
      </c>
      <c r="Q31" s="46">
        <v>737</v>
      </c>
      <c r="R31" s="46">
        <v>1006</v>
      </c>
      <c r="S31" s="45">
        <v>2127</v>
      </c>
      <c r="T31" s="275">
        <v>8180</v>
      </c>
      <c r="U31" s="46">
        <v>8760</v>
      </c>
      <c r="V31" s="46">
        <v>8931</v>
      </c>
      <c r="W31" s="408">
        <v>10413</v>
      </c>
    </row>
    <row r="32" spans="1:23" ht="12" customHeight="1">
      <c r="A32" s="409"/>
      <c r="B32" s="42"/>
      <c r="C32" s="42" t="s">
        <v>199</v>
      </c>
      <c r="D32" s="48">
        <v>0</v>
      </c>
      <c r="E32" s="48">
        <v>0</v>
      </c>
      <c r="F32" s="48">
        <v>0</v>
      </c>
      <c r="G32" s="47">
        <v>0</v>
      </c>
      <c r="H32" s="48">
        <v>0</v>
      </c>
      <c r="I32" s="48">
        <v>0</v>
      </c>
      <c r="J32" s="48">
        <v>0</v>
      </c>
      <c r="K32" s="47">
        <v>0</v>
      </c>
      <c r="L32" s="48">
        <v>0</v>
      </c>
      <c r="M32" s="48">
        <v>0</v>
      </c>
      <c r="N32" s="48">
        <v>0</v>
      </c>
      <c r="O32" s="47">
        <v>0</v>
      </c>
      <c r="P32" s="276">
        <v>0</v>
      </c>
      <c r="Q32" s="48">
        <v>0</v>
      </c>
      <c r="R32" s="48">
        <v>0</v>
      </c>
      <c r="S32" s="47">
        <v>-1000</v>
      </c>
      <c r="T32" s="276">
        <v>0</v>
      </c>
      <c r="U32" s="48">
        <v>0</v>
      </c>
      <c r="V32" s="48">
        <v>0</v>
      </c>
      <c r="W32" s="410">
        <v>0</v>
      </c>
    </row>
    <row r="33" spans="1:23" ht="12" customHeight="1">
      <c r="A33" s="405"/>
      <c r="D33" s="46"/>
      <c r="E33" s="46"/>
      <c r="F33" s="46"/>
      <c r="G33" s="45"/>
      <c r="H33" s="46"/>
      <c r="I33" s="46"/>
      <c r="J33" s="46"/>
      <c r="K33" s="45"/>
      <c r="L33" s="46"/>
      <c r="M33" s="46"/>
      <c r="N33" s="46"/>
      <c r="O33" s="45"/>
      <c r="P33" s="275"/>
      <c r="Q33" s="46"/>
      <c r="R33" s="46"/>
      <c r="S33" s="45"/>
      <c r="T33" s="275"/>
      <c r="U33" s="46"/>
      <c r="V33" s="46"/>
      <c r="W33" s="408"/>
    </row>
    <row r="34" spans="1:23" ht="12" customHeight="1">
      <c r="A34" s="411"/>
      <c r="B34" s="136" t="s">
        <v>94</v>
      </c>
      <c r="C34" s="23"/>
      <c r="D34" s="49">
        <v>-15712</v>
      </c>
      <c r="E34" s="49">
        <v>-33017</v>
      </c>
      <c r="F34" s="49">
        <v>-45124</v>
      </c>
      <c r="G34" s="49">
        <v>-72875</v>
      </c>
      <c r="H34" s="49">
        <v>-7706</v>
      </c>
      <c r="I34" s="49">
        <v>-16861</v>
      </c>
      <c r="J34" s="49">
        <v>-45013</v>
      </c>
      <c r="K34" s="49">
        <v>-106049</v>
      </c>
      <c r="L34" s="49">
        <v>-27248</v>
      </c>
      <c r="M34" s="49">
        <v>-24006</v>
      </c>
      <c r="N34" s="49">
        <v>-43820</v>
      </c>
      <c r="O34" s="49">
        <v>-130501</v>
      </c>
      <c r="P34" s="49">
        <v>-20013</v>
      </c>
      <c r="Q34" s="49">
        <v>-37435</v>
      </c>
      <c r="R34" s="49">
        <v>-62252</v>
      </c>
      <c r="S34" s="49">
        <v>-97513</v>
      </c>
      <c r="T34" s="49">
        <v>-20179</v>
      </c>
      <c r="U34" s="49">
        <v>-39369</v>
      </c>
      <c r="V34" s="49">
        <v>-60828</v>
      </c>
      <c r="W34" s="412">
        <v>-89199</v>
      </c>
    </row>
    <row r="35" spans="1:23" ht="12" customHeight="1">
      <c r="A35" s="405"/>
      <c r="C35" s="22"/>
      <c r="D35" s="46"/>
      <c r="E35" s="46"/>
      <c r="F35" s="46"/>
      <c r="G35" s="45"/>
      <c r="H35" s="46"/>
      <c r="I35" s="46"/>
      <c r="J35" s="46"/>
      <c r="K35" s="45"/>
      <c r="L35" s="46"/>
      <c r="M35" s="46"/>
      <c r="N35" s="46"/>
      <c r="O35" s="45"/>
      <c r="P35" s="275"/>
      <c r="Q35" s="46"/>
      <c r="R35" s="46"/>
      <c r="S35" s="45"/>
      <c r="T35" s="275"/>
      <c r="U35" s="46"/>
      <c r="V35" s="46"/>
      <c r="W35" s="408"/>
    </row>
    <row r="36" spans="1:23" ht="12" customHeight="1">
      <c r="A36" s="407" t="s">
        <v>95</v>
      </c>
      <c r="D36" s="46"/>
      <c r="E36" s="46"/>
      <c r="F36" s="46"/>
      <c r="G36" s="45"/>
      <c r="H36" s="46"/>
      <c r="I36" s="46"/>
      <c r="J36" s="46"/>
      <c r="K36" s="45"/>
      <c r="L36" s="46"/>
      <c r="M36" s="46"/>
      <c r="N36" s="46"/>
      <c r="O36" s="45"/>
      <c r="P36" s="275"/>
      <c r="Q36" s="46"/>
      <c r="R36" s="46"/>
      <c r="S36" s="45"/>
      <c r="T36" s="275"/>
      <c r="U36" s="46"/>
      <c r="V36" s="46"/>
      <c r="W36" s="408"/>
    </row>
    <row r="37" spans="1:23" ht="12" customHeight="1">
      <c r="A37" s="405"/>
      <c r="D37" s="46"/>
      <c r="E37" s="46"/>
      <c r="F37" s="46"/>
      <c r="G37" s="45"/>
      <c r="H37" s="46"/>
      <c r="I37" s="46"/>
      <c r="J37" s="46"/>
      <c r="K37" s="45"/>
      <c r="L37" s="46"/>
      <c r="M37" s="46"/>
      <c r="N37" s="46"/>
      <c r="O37" s="45"/>
      <c r="P37" s="275"/>
      <c r="Q37" s="46"/>
      <c r="R37" s="46"/>
      <c r="S37" s="45"/>
      <c r="T37" s="275"/>
      <c r="U37" s="46"/>
      <c r="V37" s="46"/>
      <c r="W37" s="408"/>
    </row>
    <row r="38" spans="1:23" ht="12" customHeight="1">
      <c r="A38" s="405"/>
      <c r="C38" s="24" t="s">
        <v>96</v>
      </c>
      <c r="D38" s="46">
        <v>-27</v>
      </c>
      <c r="E38" s="46">
        <v>-65954</v>
      </c>
      <c r="F38" s="46">
        <v>-66063</v>
      </c>
      <c r="G38" s="45">
        <v>-66104</v>
      </c>
      <c r="H38" s="46">
        <v>-10</v>
      </c>
      <c r="I38" s="46">
        <v>-65174</v>
      </c>
      <c r="J38" s="46">
        <v>-65361</v>
      </c>
      <c r="K38" s="45">
        <v>-65405</v>
      </c>
      <c r="L38" s="46">
        <v>-4</v>
      </c>
      <c r="M38" s="46">
        <v>-6411</v>
      </c>
      <c r="N38" s="46">
        <v>-6705</v>
      </c>
      <c r="O38" s="45">
        <v>-8008</v>
      </c>
      <c r="P38" s="275">
        <v>-37</v>
      </c>
      <c r="Q38" s="46">
        <v>-6158</v>
      </c>
      <c r="R38" s="46">
        <v>-6369</v>
      </c>
      <c r="S38" s="45">
        <v>-6691</v>
      </c>
      <c r="T38" s="275">
        <v>-2447</v>
      </c>
      <c r="U38" s="46">
        <v>-19224</v>
      </c>
      <c r="V38" s="46">
        <v>-22656</v>
      </c>
      <c r="W38" s="408">
        <v>-22686</v>
      </c>
    </row>
    <row r="39" spans="1:23" ht="12" customHeight="1">
      <c r="A39" s="405"/>
      <c r="C39" s="24" t="s">
        <v>97</v>
      </c>
      <c r="D39" s="46">
        <v>21666</v>
      </c>
      <c r="E39" s="46">
        <v>33997</v>
      </c>
      <c r="F39" s="46">
        <v>6625</v>
      </c>
      <c r="G39" s="45">
        <v>-2922</v>
      </c>
      <c r="H39" s="46">
        <v>13591</v>
      </c>
      <c r="I39" s="46">
        <v>41107</v>
      </c>
      <c r="J39" s="46">
        <v>40367</v>
      </c>
      <c r="K39" s="45">
        <v>50244</v>
      </c>
      <c r="L39" s="46">
        <v>12246</v>
      </c>
      <c r="M39" s="46">
        <v>-12828</v>
      </c>
      <c r="N39" s="46">
        <v>-34492</v>
      </c>
      <c r="O39" s="45">
        <v>10998</v>
      </c>
      <c r="P39" s="275">
        <v>-3456</v>
      </c>
      <c r="Q39" s="46">
        <v>-11317</v>
      </c>
      <c r="R39" s="46">
        <v>-23012</v>
      </c>
      <c r="S39" s="45">
        <v>-30160</v>
      </c>
      <c r="T39" s="275">
        <v>-7776</v>
      </c>
      <c r="U39" s="46">
        <v>-3401</v>
      </c>
      <c r="V39" s="46">
        <v>-23317</v>
      </c>
      <c r="W39" s="408">
        <v>-40423</v>
      </c>
    </row>
    <row r="40" spans="1:23" ht="12" customHeight="1">
      <c r="A40" s="405"/>
      <c r="C40" s="24" t="s">
        <v>174</v>
      </c>
      <c r="D40" s="46">
        <v>-271</v>
      </c>
      <c r="E40" s="46">
        <v>-538</v>
      </c>
      <c r="F40" s="46">
        <v>-806</v>
      </c>
      <c r="G40" s="45">
        <v>-2036</v>
      </c>
      <c r="H40" s="46">
        <v>-118</v>
      </c>
      <c r="I40" s="46">
        <v>-739</v>
      </c>
      <c r="J40" s="46">
        <v>-6154</v>
      </c>
      <c r="K40" s="45">
        <v>-11157</v>
      </c>
      <c r="L40" s="46">
        <v>-11430</v>
      </c>
      <c r="M40" s="46">
        <v>-14027</v>
      </c>
      <c r="N40" s="46">
        <v>-15581</v>
      </c>
      <c r="O40" s="45">
        <v>-18541</v>
      </c>
      <c r="P40" s="275">
        <v>-2534</v>
      </c>
      <c r="Q40" s="46">
        <v>-5372</v>
      </c>
      <c r="R40" s="46">
        <v>-12792</v>
      </c>
      <c r="S40" s="45">
        <v>-18923</v>
      </c>
      <c r="T40" s="275">
        <v>-1234</v>
      </c>
      <c r="U40" s="46">
        <v>-4000</v>
      </c>
      <c r="V40" s="46">
        <v>-6175</v>
      </c>
      <c r="W40" s="408">
        <v>-8676</v>
      </c>
    </row>
    <row r="41" spans="1:23" ht="12" customHeight="1">
      <c r="A41" s="409"/>
      <c r="B41" s="42"/>
      <c r="C41" s="42" t="s">
        <v>229</v>
      </c>
      <c r="D41" s="48">
        <v>0</v>
      </c>
      <c r="E41" s="48">
        <v>0</v>
      </c>
      <c r="F41" s="48">
        <v>0</v>
      </c>
      <c r="G41" s="47">
        <v>0</v>
      </c>
      <c r="H41" s="48">
        <v>0</v>
      </c>
      <c r="I41" s="48">
        <v>0</v>
      </c>
      <c r="J41" s="48">
        <v>0</v>
      </c>
      <c r="K41" s="47">
        <v>0</v>
      </c>
      <c r="L41" s="48">
        <v>0</v>
      </c>
      <c r="M41" s="48">
        <v>0</v>
      </c>
      <c r="N41" s="48">
        <v>0</v>
      </c>
      <c r="O41" s="47">
        <v>0</v>
      </c>
      <c r="P41" s="276">
        <v>0</v>
      </c>
      <c r="Q41" s="48">
        <v>0</v>
      </c>
      <c r="R41" s="48">
        <v>0</v>
      </c>
      <c r="S41" s="47">
        <v>0</v>
      </c>
      <c r="T41" s="276">
        <v>0</v>
      </c>
      <c r="U41" s="48">
        <v>0</v>
      </c>
      <c r="V41" s="48">
        <v>-559</v>
      </c>
      <c r="W41" s="410">
        <v>-550</v>
      </c>
    </row>
    <row r="42" spans="1:23" ht="12" customHeight="1">
      <c r="A42" s="405"/>
      <c r="D42" s="46"/>
      <c r="E42" s="46"/>
      <c r="F42" s="46"/>
      <c r="G42" s="45"/>
      <c r="H42" s="46"/>
      <c r="I42" s="46"/>
      <c r="J42" s="46"/>
      <c r="K42" s="45"/>
      <c r="L42" s="46"/>
      <c r="M42" s="46"/>
      <c r="N42" s="46"/>
      <c r="O42" s="45"/>
      <c r="P42" s="275"/>
      <c r="Q42" s="46"/>
      <c r="R42" s="46"/>
      <c r="S42" s="45"/>
      <c r="T42" s="275"/>
      <c r="U42" s="46"/>
      <c r="V42" s="46"/>
      <c r="W42" s="408"/>
    </row>
    <row r="43" spans="1:23" ht="12" customHeight="1">
      <c r="A43" s="411"/>
      <c r="B43" s="136" t="s">
        <v>98</v>
      </c>
      <c r="C43" s="23"/>
      <c r="D43" s="49">
        <v>21368</v>
      </c>
      <c r="E43" s="49">
        <v>-32495</v>
      </c>
      <c r="F43" s="49">
        <v>-60244</v>
      </c>
      <c r="G43" s="49">
        <v>-71062</v>
      </c>
      <c r="H43" s="49">
        <v>13463</v>
      </c>
      <c r="I43" s="49">
        <v>-24806</v>
      </c>
      <c r="J43" s="49">
        <v>-31148</v>
      </c>
      <c r="K43" s="49">
        <v>-26318</v>
      </c>
      <c r="L43" s="49">
        <v>812</v>
      </c>
      <c r="M43" s="49">
        <v>-33266</v>
      </c>
      <c r="N43" s="49">
        <v>-56778</v>
      </c>
      <c r="O43" s="49">
        <v>-15551</v>
      </c>
      <c r="P43" s="49">
        <v>-6027</v>
      </c>
      <c r="Q43" s="49">
        <v>-22847</v>
      </c>
      <c r="R43" s="49">
        <v>-42173</v>
      </c>
      <c r="S43" s="49">
        <v>-55774</v>
      </c>
      <c r="T43" s="49">
        <v>-11457</v>
      </c>
      <c r="U43" s="49">
        <v>-26625</v>
      </c>
      <c r="V43" s="49">
        <v>-52707</v>
      </c>
      <c r="W43" s="412">
        <v>-72335</v>
      </c>
    </row>
    <row r="44" spans="1:23" ht="12" customHeight="1">
      <c r="A44" s="405"/>
      <c r="D44" s="46"/>
      <c r="E44" s="46"/>
      <c r="F44" s="46"/>
      <c r="G44" s="45"/>
      <c r="H44" s="46"/>
      <c r="I44" s="46"/>
      <c r="J44" s="46"/>
      <c r="K44" s="45"/>
      <c r="L44" s="46"/>
      <c r="M44" s="46"/>
      <c r="N44" s="46"/>
      <c r="O44" s="45"/>
      <c r="P44" s="275"/>
      <c r="Q44" s="46"/>
      <c r="R44" s="46"/>
      <c r="S44" s="45"/>
      <c r="T44" s="275"/>
      <c r="U44" s="46"/>
      <c r="V44" s="46"/>
      <c r="W44" s="408"/>
    </row>
    <row r="45" spans="1:23" ht="12" customHeight="1">
      <c r="A45" s="411"/>
      <c r="B45" s="136" t="s">
        <v>99</v>
      </c>
      <c r="C45" s="23"/>
      <c r="D45" s="49">
        <v>-997</v>
      </c>
      <c r="E45" s="49">
        <v>-506</v>
      </c>
      <c r="F45" s="49">
        <v>-657</v>
      </c>
      <c r="G45" s="49">
        <v>-530</v>
      </c>
      <c r="H45" s="49">
        <v>828</v>
      </c>
      <c r="I45" s="49">
        <v>106</v>
      </c>
      <c r="J45" s="49">
        <v>210</v>
      </c>
      <c r="K45" s="49">
        <v>177</v>
      </c>
      <c r="L45" s="49">
        <v>288</v>
      </c>
      <c r="M45" s="49">
        <v>390</v>
      </c>
      <c r="N45" s="49">
        <v>331</v>
      </c>
      <c r="O45" s="49">
        <v>549</v>
      </c>
      <c r="P45" s="49">
        <v>-492</v>
      </c>
      <c r="Q45" s="49">
        <v>-10</v>
      </c>
      <c r="R45" s="49">
        <v>-80</v>
      </c>
      <c r="S45" s="49">
        <v>-78</v>
      </c>
      <c r="T45" s="49">
        <v>26</v>
      </c>
      <c r="U45" s="49">
        <v>95</v>
      </c>
      <c r="V45" s="49">
        <v>-86</v>
      </c>
      <c r="W45" s="412">
        <v>-44</v>
      </c>
    </row>
    <row r="46" spans="1:23" ht="12" customHeight="1">
      <c r="A46" s="405"/>
      <c r="C46" s="22"/>
      <c r="D46" s="51"/>
      <c r="E46" s="51"/>
      <c r="F46" s="51"/>
      <c r="G46" s="50"/>
      <c r="H46" s="51"/>
      <c r="I46" s="51"/>
      <c r="J46" s="51"/>
      <c r="K46" s="50"/>
      <c r="L46" s="51"/>
      <c r="M46" s="51"/>
      <c r="N46" s="51"/>
      <c r="O46" s="50"/>
      <c r="P46" s="277"/>
      <c r="Q46" s="51"/>
      <c r="R46" s="51"/>
      <c r="S46" s="50"/>
      <c r="T46" s="277"/>
      <c r="U46" s="51"/>
      <c r="V46" s="51"/>
      <c r="W46" s="413"/>
    </row>
    <row r="47" spans="1:23" ht="12" customHeight="1">
      <c r="A47" s="411"/>
      <c r="B47" s="136" t="s">
        <v>100</v>
      </c>
      <c r="C47" s="23"/>
      <c r="D47" s="49">
        <v>26914</v>
      </c>
      <c r="E47" s="49">
        <v>-2459</v>
      </c>
      <c r="F47" s="49">
        <v>-584</v>
      </c>
      <c r="G47" s="49">
        <v>760</v>
      </c>
      <c r="H47" s="49">
        <v>19588</v>
      </c>
      <c r="I47" s="49">
        <v>-93</v>
      </c>
      <c r="J47" s="49">
        <v>711</v>
      </c>
      <c r="K47" s="49">
        <v>-578</v>
      </c>
      <c r="L47" s="49">
        <v>-885</v>
      </c>
      <c r="M47" s="49">
        <v>-666</v>
      </c>
      <c r="N47" s="49">
        <v>-2173</v>
      </c>
      <c r="O47" s="49">
        <v>-8</v>
      </c>
      <c r="P47" s="49">
        <v>-1292</v>
      </c>
      <c r="Q47" s="49">
        <v>-1813</v>
      </c>
      <c r="R47" s="49">
        <v>2488</v>
      </c>
      <c r="S47" s="49">
        <v>2933</v>
      </c>
      <c r="T47" s="49">
        <v>-5367</v>
      </c>
      <c r="U47" s="49">
        <v>-3530</v>
      </c>
      <c r="V47" s="49">
        <v>-9148</v>
      </c>
      <c r="W47" s="412">
        <v>-6753</v>
      </c>
    </row>
    <row r="48" spans="1:23" ht="12" customHeight="1">
      <c r="A48" s="405"/>
      <c r="C48" s="22"/>
      <c r="D48" s="46"/>
      <c r="E48" s="46"/>
      <c r="F48" s="46"/>
      <c r="G48" s="45"/>
      <c r="H48" s="46"/>
      <c r="I48" s="46"/>
      <c r="J48" s="46"/>
      <c r="K48" s="45"/>
      <c r="L48" s="46"/>
      <c r="M48" s="46"/>
      <c r="N48" s="46"/>
      <c r="O48" s="45"/>
      <c r="P48" s="275"/>
      <c r="Q48" s="46"/>
      <c r="R48" s="46"/>
      <c r="S48" s="45"/>
      <c r="T48" s="275"/>
      <c r="U48" s="46"/>
      <c r="V48" s="46"/>
      <c r="W48" s="408"/>
    </row>
    <row r="49" spans="1:23" ht="12" customHeight="1">
      <c r="A49" s="405"/>
      <c r="C49" s="21" t="s">
        <v>101</v>
      </c>
      <c r="D49" s="46">
        <v>14451</v>
      </c>
      <c r="E49" s="46">
        <v>14451</v>
      </c>
      <c r="F49" s="46">
        <v>14451</v>
      </c>
      <c r="G49" s="45">
        <v>14451</v>
      </c>
      <c r="H49" s="46">
        <v>15211</v>
      </c>
      <c r="I49" s="46">
        <v>15211</v>
      </c>
      <c r="J49" s="46">
        <v>15211</v>
      </c>
      <c r="K49" s="45">
        <v>15211</v>
      </c>
      <c r="L49" s="46">
        <v>14633</v>
      </c>
      <c r="M49" s="46">
        <v>14633</v>
      </c>
      <c r="N49" s="46">
        <v>14633</v>
      </c>
      <c r="O49" s="45">
        <v>14633</v>
      </c>
      <c r="P49" s="275">
        <v>14625</v>
      </c>
      <c r="Q49" s="46">
        <v>14625</v>
      </c>
      <c r="R49" s="46">
        <v>14625</v>
      </c>
      <c r="S49" s="45">
        <v>14625</v>
      </c>
      <c r="T49" s="275">
        <v>17558</v>
      </c>
      <c r="U49" s="46">
        <v>17558</v>
      </c>
      <c r="V49" s="46">
        <v>17558</v>
      </c>
      <c r="W49" s="408">
        <v>17558</v>
      </c>
    </row>
    <row r="50" spans="1:23" ht="12" customHeight="1">
      <c r="A50" s="405"/>
      <c r="D50" s="46"/>
      <c r="E50" s="46"/>
      <c r="F50" s="46"/>
      <c r="G50" s="45"/>
      <c r="H50" s="46"/>
      <c r="I50" s="46"/>
      <c r="J50" s="46"/>
      <c r="K50" s="45"/>
      <c r="L50" s="46"/>
      <c r="M50" s="46"/>
      <c r="N50" s="46"/>
      <c r="O50" s="45"/>
      <c r="P50" s="275"/>
      <c r="Q50" s="46"/>
      <c r="R50" s="46"/>
      <c r="S50" s="45"/>
      <c r="T50" s="275"/>
      <c r="U50" s="46"/>
      <c r="V50" s="46"/>
      <c r="W50" s="408"/>
    </row>
    <row r="51" spans="1:23" ht="12" customHeight="1">
      <c r="A51" s="409"/>
      <c r="B51" s="42"/>
      <c r="C51" s="42" t="s">
        <v>102</v>
      </c>
      <c r="D51" s="48">
        <v>41365</v>
      </c>
      <c r="E51" s="48">
        <v>11992</v>
      </c>
      <c r="F51" s="48">
        <v>13867</v>
      </c>
      <c r="G51" s="47">
        <v>15211</v>
      </c>
      <c r="H51" s="48">
        <v>34799</v>
      </c>
      <c r="I51" s="48">
        <v>15118</v>
      </c>
      <c r="J51" s="48">
        <v>15922</v>
      </c>
      <c r="K51" s="47">
        <v>14633</v>
      </c>
      <c r="L51" s="48">
        <v>13748</v>
      </c>
      <c r="M51" s="48">
        <v>13967</v>
      </c>
      <c r="N51" s="48">
        <v>12460</v>
      </c>
      <c r="O51" s="47">
        <v>14625</v>
      </c>
      <c r="P51" s="276">
        <v>13333</v>
      </c>
      <c r="Q51" s="48">
        <v>12812</v>
      </c>
      <c r="R51" s="48">
        <v>17113</v>
      </c>
      <c r="S51" s="47">
        <v>17558</v>
      </c>
      <c r="T51" s="276">
        <v>12191</v>
      </c>
      <c r="U51" s="48">
        <v>14028</v>
      </c>
      <c r="V51" s="48">
        <v>8410</v>
      </c>
      <c r="W51" s="410">
        <v>10805</v>
      </c>
    </row>
    <row r="52" spans="1:23" ht="12" customHeight="1">
      <c r="A52" s="405"/>
      <c r="D52" s="46"/>
      <c r="E52" s="46"/>
      <c r="F52" s="46"/>
      <c r="G52" s="45"/>
      <c r="H52" s="46"/>
      <c r="I52" s="46"/>
      <c r="J52" s="46"/>
      <c r="K52" s="45"/>
      <c r="L52" s="46"/>
      <c r="M52" s="46"/>
      <c r="N52" s="46"/>
      <c r="O52" s="45"/>
      <c r="P52" s="275"/>
      <c r="Q52" s="46"/>
      <c r="R52" s="46"/>
      <c r="S52" s="45"/>
      <c r="T52" s="275"/>
      <c r="U52" s="46"/>
      <c r="V52" s="46"/>
      <c r="W52" s="408"/>
    </row>
    <row r="53" spans="1:23" ht="14.25" thickBot="1">
      <c r="A53" s="414"/>
      <c r="B53" s="137" t="s">
        <v>196</v>
      </c>
      <c r="C53" s="25"/>
      <c r="D53" s="52">
        <f t="shared" ref="D53:Q53" si="0">+D21+D34-D29+D40</f>
        <v>-15509</v>
      </c>
      <c r="E53" s="52">
        <f t="shared" si="0"/>
        <v>7413</v>
      </c>
      <c r="F53" s="52">
        <f t="shared" si="0"/>
        <v>43944</v>
      </c>
      <c r="G53" s="52">
        <f t="shared" si="0"/>
        <v>59671</v>
      </c>
      <c r="H53" s="52">
        <f t="shared" si="0"/>
        <v>-7537</v>
      </c>
      <c r="I53" s="52">
        <f t="shared" si="0"/>
        <v>3103</v>
      </c>
      <c r="J53" s="52">
        <f t="shared" si="0"/>
        <v>7231</v>
      </c>
      <c r="K53" s="52">
        <f t="shared" si="0"/>
        <v>634</v>
      </c>
      <c r="L53" s="52">
        <f t="shared" si="0"/>
        <v>-11423</v>
      </c>
      <c r="M53" s="52">
        <f t="shared" si="0"/>
        <v>657</v>
      </c>
      <c r="N53" s="52">
        <f t="shared" si="0"/>
        <v>24195</v>
      </c>
      <c r="O53" s="52">
        <f t="shared" si="0"/>
        <v>-13774</v>
      </c>
      <c r="P53" s="52">
        <f t="shared" si="0"/>
        <v>-1441</v>
      </c>
      <c r="Q53" s="52">
        <f t="shared" si="0"/>
        <v>-1403</v>
      </c>
      <c r="R53" s="52">
        <v>16911</v>
      </c>
      <c r="S53" s="52">
        <v>26725</v>
      </c>
      <c r="T53" s="52">
        <v>9747</v>
      </c>
      <c r="U53" s="52">
        <v>20180</v>
      </c>
      <c r="V53" s="52">
        <v>29805</v>
      </c>
      <c r="W53" s="415">
        <v>50010</v>
      </c>
    </row>
    <row r="54" spans="1:23" s="1" customFormat="1" ht="12.75">
      <c r="A54" s="392"/>
      <c r="B54" s="247"/>
      <c r="C54" s="24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416"/>
      <c r="P54" s="416"/>
      <c r="Q54" s="2"/>
      <c r="R54" s="2"/>
      <c r="S54" s="416"/>
      <c r="T54" s="416"/>
      <c r="U54" s="2"/>
      <c r="V54" s="2"/>
      <c r="W54" s="417"/>
    </row>
    <row r="55" spans="1:23" ht="18.75">
      <c r="A55" s="418" t="s">
        <v>197</v>
      </c>
      <c r="B55" s="419"/>
      <c r="C55" s="419"/>
      <c r="D55" s="420"/>
      <c r="E55" s="420"/>
      <c r="F55" s="420"/>
      <c r="G55" s="420"/>
      <c r="H55" s="421"/>
      <c r="I55" s="420"/>
      <c r="J55" s="420"/>
      <c r="K55" s="420"/>
      <c r="L55" s="421"/>
      <c r="M55" s="421"/>
      <c r="N55" s="420"/>
      <c r="O55" s="423"/>
      <c r="P55" s="427"/>
      <c r="Q55" s="421"/>
      <c r="R55" s="420"/>
      <c r="S55" s="423"/>
      <c r="T55" s="422"/>
      <c r="U55" s="421"/>
      <c r="V55" s="428"/>
      <c r="W55" s="424"/>
    </row>
    <row r="56" spans="1:23" ht="12" customHeight="1">
      <c r="D56" s="138"/>
      <c r="E56" s="138"/>
      <c r="F56" s="138"/>
      <c r="G56" s="138"/>
      <c r="H56" s="134"/>
      <c r="I56" s="138"/>
      <c r="J56" s="138"/>
      <c r="K56" s="138"/>
      <c r="L56" s="134"/>
      <c r="M56" s="134"/>
      <c r="N56" s="138"/>
      <c r="O56" s="278"/>
      <c r="P56" s="138"/>
      <c r="Q56" s="313"/>
      <c r="R56" s="138"/>
      <c r="S56" s="313"/>
      <c r="U56" s="134"/>
    </row>
    <row r="57" spans="1:23" ht="12" customHeight="1">
      <c r="A57" s="16"/>
      <c r="D57" s="138"/>
      <c r="E57" s="138"/>
      <c r="F57" s="138"/>
      <c r="G57" s="138"/>
      <c r="I57" s="138"/>
      <c r="J57" s="138"/>
      <c r="K57" s="138"/>
      <c r="N57" s="138"/>
      <c r="P57" s="138"/>
      <c r="R57" s="138"/>
    </row>
    <row r="58" spans="1:23" ht="12" customHeight="1">
      <c r="D58" s="138"/>
      <c r="E58" s="138"/>
      <c r="F58" s="138"/>
      <c r="G58" s="138"/>
      <c r="H58" s="134"/>
      <c r="I58" s="138"/>
      <c r="J58" s="138"/>
      <c r="K58" s="138"/>
      <c r="L58" s="134"/>
      <c r="M58" s="134"/>
      <c r="N58" s="138"/>
      <c r="O58" s="278"/>
      <c r="P58" s="138"/>
      <c r="Q58" s="313"/>
      <c r="R58" s="138"/>
      <c r="S58" s="313"/>
      <c r="U58" s="134"/>
    </row>
    <row r="59" spans="1:23" ht="12" customHeight="1">
      <c r="D59" s="9"/>
      <c r="E59" s="9"/>
      <c r="F59" s="9"/>
      <c r="G59" s="9"/>
      <c r="I59" s="9"/>
      <c r="J59" s="9"/>
      <c r="K59" s="9"/>
      <c r="N59" s="9"/>
    </row>
    <row r="60" spans="1:23" ht="12" customHeight="1">
      <c r="D60" s="9"/>
      <c r="E60" s="9"/>
      <c r="F60" s="9"/>
      <c r="G60" s="9"/>
      <c r="I60" s="9"/>
      <c r="J60" s="9"/>
      <c r="K60" s="9"/>
      <c r="N60" s="9"/>
    </row>
    <row r="61" spans="1:23" ht="12" customHeight="1">
      <c r="D61" s="9"/>
      <c r="E61" s="9"/>
      <c r="F61" s="9"/>
      <c r="G61" s="9"/>
      <c r="I61" s="9"/>
      <c r="J61" s="9"/>
      <c r="K61" s="9"/>
      <c r="N61" s="9"/>
    </row>
    <row r="62" spans="1:23" ht="12" customHeight="1">
      <c r="P62" s="313"/>
      <c r="Q62" s="313"/>
      <c r="R62" s="313"/>
      <c r="S62" s="313"/>
      <c r="T62" s="313"/>
      <c r="U62" s="134"/>
      <c r="V62" s="134"/>
    </row>
    <row r="63" spans="1:23" ht="12" customHeight="1">
      <c r="P63" s="313"/>
      <c r="Q63" s="313"/>
      <c r="R63" s="313"/>
      <c r="S63" s="313"/>
      <c r="T63" s="313"/>
      <c r="U63" s="313"/>
      <c r="V63" s="313"/>
    </row>
    <row r="64" spans="1:23" ht="12" customHeight="1">
      <c r="P64" s="318"/>
      <c r="Q64" s="318"/>
      <c r="R64" s="318"/>
      <c r="S64" s="318"/>
      <c r="T64" s="318"/>
      <c r="U64" s="318"/>
      <c r="V64" s="318"/>
    </row>
    <row r="65" spans="16:22" ht="12" customHeight="1">
      <c r="P65" s="313"/>
      <c r="Q65" s="313"/>
      <c r="R65" s="313"/>
      <c r="S65" s="313"/>
      <c r="T65" s="313"/>
      <c r="U65" s="313"/>
      <c r="V65" s="313"/>
    </row>
    <row r="66" spans="16:22" ht="12" customHeight="1">
      <c r="P66" s="313"/>
      <c r="Q66" s="313"/>
      <c r="R66" s="313"/>
      <c r="S66" s="313"/>
      <c r="T66" s="313"/>
      <c r="U66" s="134"/>
      <c r="V66" s="134"/>
    </row>
    <row r="67" spans="16:22" ht="12" customHeight="1">
      <c r="P67" s="318"/>
      <c r="Q67" s="318"/>
      <c r="R67" s="318"/>
      <c r="S67" s="318"/>
      <c r="T67" s="318"/>
      <c r="U67" s="318"/>
      <c r="V67" s="318"/>
    </row>
  </sheetData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  <colBreaks count="1" manualBreakCount="1">
    <brk id="11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K89"/>
  <sheetViews>
    <sheetView showGridLines="0" zoomScaleNormal="100" zoomScaleSheetLayoutView="90" workbookViewId="0">
      <pane xSplit="3" ySplit="4" topLeftCell="D5" activePane="bottomRight" state="frozen"/>
      <selection activeCell="A88" sqref="A88"/>
      <selection pane="topRight" activeCell="A88" sqref="A88"/>
      <selection pane="bottomLeft" activeCell="A88" sqref="A88"/>
      <selection pane="bottomRight" activeCell="K32" sqref="K32"/>
    </sheetView>
  </sheetViews>
  <sheetFormatPr defaultColWidth="7.28515625" defaultRowHeight="12.75"/>
  <cols>
    <col min="1" max="2" width="3.42578125" style="173" customWidth="1"/>
    <col min="3" max="3" width="42.85546875" style="173" customWidth="1"/>
    <col min="4" max="10" width="12.7109375" style="206" customWidth="1"/>
    <col min="11" max="11" width="12.5703125" style="206" customWidth="1"/>
    <col min="12" max="16384" width="7.28515625" style="206"/>
  </cols>
  <sheetData>
    <row r="1" spans="1:11" ht="12" customHeight="1">
      <c r="A1" s="340" t="s">
        <v>0</v>
      </c>
      <c r="B1" s="430"/>
      <c r="C1" s="431"/>
      <c r="D1" s="342">
        <v>2015</v>
      </c>
      <c r="E1" s="342">
        <v>2015</v>
      </c>
      <c r="F1" s="342">
        <v>2015</v>
      </c>
      <c r="G1" s="342">
        <v>2015</v>
      </c>
      <c r="H1" s="342">
        <v>2016</v>
      </c>
      <c r="I1" s="342">
        <v>2016</v>
      </c>
      <c r="J1" s="342">
        <v>2016</v>
      </c>
      <c r="K1" s="343">
        <v>2016</v>
      </c>
    </row>
    <row r="2" spans="1:11" ht="12" customHeight="1">
      <c r="A2" s="432" t="s">
        <v>103</v>
      </c>
      <c r="B2" s="174"/>
      <c r="C2" s="207"/>
      <c r="D2" s="169" t="s">
        <v>160</v>
      </c>
      <c r="E2" s="169" t="s">
        <v>161</v>
      </c>
      <c r="F2" s="169" t="s">
        <v>162</v>
      </c>
      <c r="G2" s="169" t="s">
        <v>163</v>
      </c>
      <c r="H2" s="169" t="s">
        <v>160</v>
      </c>
      <c r="I2" s="169" t="s">
        <v>161</v>
      </c>
      <c r="J2" s="169" t="s">
        <v>162</v>
      </c>
      <c r="K2" s="344" t="s">
        <v>163</v>
      </c>
    </row>
    <row r="3" spans="1:11" ht="12" customHeight="1">
      <c r="A3" s="432"/>
      <c r="B3" s="174"/>
      <c r="C3" s="207"/>
      <c r="D3" s="316"/>
      <c r="E3" s="315" t="s">
        <v>238</v>
      </c>
      <c r="F3" s="315" t="s">
        <v>238</v>
      </c>
      <c r="G3" s="317"/>
      <c r="H3" s="169"/>
      <c r="I3" s="169"/>
      <c r="J3" s="169"/>
      <c r="K3" s="344"/>
    </row>
    <row r="4" spans="1:11" ht="12" customHeight="1">
      <c r="A4" s="433" t="s">
        <v>168</v>
      </c>
      <c r="B4" s="434"/>
      <c r="C4" s="435"/>
      <c r="D4" s="171"/>
      <c r="E4" s="171"/>
      <c r="F4" s="171"/>
      <c r="G4" s="171"/>
      <c r="H4" s="171"/>
      <c r="I4" s="171"/>
      <c r="J4" s="171"/>
      <c r="K4" s="346"/>
    </row>
    <row r="5" spans="1:11" ht="12" customHeight="1">
      <c r="A5" s="436"/>
      <c r="D5" s="208"/>
      <c r="E5" s="286"/>
      <c r="F5" s="286"/>
      <c r="G5" s="209"/>
      <c r="H5" s="286"/>
      <c r="I5" s="286"/>
      <c r="J5" s="286"/>
      <c r="K5" s="437"/>
    </row>
    <row r="6" spans="1:11" ht="12" customHeight="1">
      <c r="A6" s="438" t="s">
        <v>237</v>
      </c>
      <c r="B6" s="53"/>
      <c r="D6" s="210"/>
      <c r="E6" s="285"/>
      <c r="F6" s="285"/>
      <c r="G6" s="211"/>
      <c r="H6" s="285"/>
      <c r="I6" s="285"/>
      <c r="J6" s="285"/>
      <c r="K6" s="439"/>
    </row>
    <row r="7" spans="1:11" ht="12" customHeight="1">
      <c r="A7" s="440"/>
      <c r="C7" s="53"/>
      <c r="D7" s="208"/>
      <c r="E7" s="286"/>
      <c r="F7" s="286"/>
      <c r="G7" s="209"/>
      <c r="H7" s="286"/>
      <c r="I7" s="286"/>
      <c r="J7" s="286"/>
      <c r="K7" s="437"/>
    </row>
    <row r="8" spans="1:11" ht="12" customHeight="1">
      <c r="A8" s="441"/>
      <c r="B8" s="213"/>
      <c r="C8" s="212" t="s">
        <v>224</v>
      </c>
      <c r="D8" s="214">
        <v>38636</v>
      </c>
      <c r="E8" s="287">
        <v>35671</v>
      </c>
      <c r="F8" s="287">
        <v>36603</v>
      </c>
      <c r="G8" s="215">
        <v>35951</v>
      </c>
      <c r="H8" s="287">
        <v>34611</v>
      </c>
      <c r="I8" s="287">
        <v>35129</v>
      </c>
      <c r="J8" s="287">
        <v>35021</v>
      </c>
      <c r="K8" s="442">
        <v>34289</v>
      </c>
    </row>
    <row r="9" spans="1:11" ht="12" customHeight="1">
      <c r="A9" s="441"/>
      <c r="B9" s="213"/>
      <c r="C9" s="212" t="s">
        <v>227</v>
      </c>
      <c r="D9" s="214">
        <v>16355</v>
      </c>
      <c r="E9" s="287">
        <v>17042</v>
      </c>
      <c r="F9" s="287">
        <v>17977</v>
      </c>
      <c r="G9" s="215">
        <v>17845</v>
      </c>
      <c r="H9" s="287">
        <v>17741</v>
      </c>
      <c r="I9" s="287">
        <v>18152</v>
      </c>
      <c r="J9" s="287">
        <v>18533</v>
      </c>
      <c r="K9" s="442">
        <v>18700</v>
      </c>
    </row>
    <row r="10" spans="1:11" ht="12" customHeight="1">
      <c r="A10" s="436"/>
      <c r="C10" s="212" t="s">
        <v>12</v>
      </c>
      <c r="D10" s="216">
        <v>12099</v>
      </c>
      <c r="E10" s="287">
        <v>13528</v>
      </c>
      <c r="F10" s="287">
        <v>12594</v>
      </c>
      <c r="G10" s="217">
        <v>16742</v>
      </c>
      <c r="H10" s="287">
        <v>12898</v>
      </c>
      <c r="I10" s="287">
        <v>15745.999999999998</v>
      </c>
      <c r="J10" s="287">
        <v>16894</v>
      </c>
      <c r="K10" s="443">
        <v>17882</v>
      </c>
    </row>
    <row r="11" spans="1:11" ht="12" customHeight="1">
      <c r="A11" s="440"/>
      <c r="B11" s="213" t="s">
        <v>106</v>
      </c>
      <c r="D11" s="210">
        <v>67090</v>
      </c>
      <c r="E11" s="285">
        <v>66241</v>
      </c>
      <c r="F11" s="285">
        <v>67174</v>
      </c>
      <c r="G11" s="211">
        <v>70538</v>
      </c>
      <c r="H11" s="285">
        <v>65250</v>
      </c>
      <c r="I11" s="285">
        <v>69027</v>
      </c>
      <c r="J11" s="285">
        <v>70448</v>
      </c>
      <c r="K11" s="439">
        <v>70871</v>
      </c>
    </row>
    <row r="12" spans="1:11" ht="12" customHeight="1">
      <c r="A12" s="440"/>
      <c r="C12" s="53"/>
      <c r="D12" s="216"/>
      <c r="E12" s="288"/>
      <c r="F12" s="288"/>
      <c r="G12" s="217"/>
      <c r="H12" s="288"/>
      <c r="I12" s="288"/>
      <c r="J12" s="288"/>
      <c r="K12" s="443"/>
    </row>
    <row r="13" spans="1:11" ht="12" customHeight="1">
      <c r="A13" s="436"/>
      <c r="C13" s="212" t="s">
        <v>224</v>
      </c>
      <c r="D13" s="216">
        <v>12291</v>
      </c>
      <c r="E13" s="288">
        <v>12173</v>
      </c>
      <c r="F13" s="288">
        <v>11862</v>
      </c>
      <c r="G13" s="217">
        <v>11623</v>
      </c>
      <c r="H13" s="288">
        <v>11317</v>
      </c>
      <c r="I13" s="288">
        <v>11479</v>
      </c>
      <c r="J13" s="288">
        <v>10924</v>
      </c>
      <c r="K13" s="443">
        <v>10768</v>
      </c>
    </row>
    <row r="14" spans="1:11" ht="12" customHeight="1">
      <c r="A14" s="436"/>
      <c r="C14" s="173" t="s">
        <v>186</v>
      </c>
      <c r="D14" s="214">
        <v>10065</v>
      </c>
      <c r="E14" s="287">
        <v>11023</v>
      </c>
      <c r="F14" s="287">
        <v>10643</v>
      </c>
      <c r="G14" s="215">
        <v>11009</v>
      </c>
      <c r="H14" s="287">
        <v>10856</v>
      </c>
      <c r="I14" s="287">
        <v>11269</v>
      </c>
      <c r="J14" s="287">
        <v>10671</v>
      </c>
      <c r="K14" s="442">
        <v>10879</v>
      </c>
    </row>
    <row r="15" spans="1:11" ht="12" customHeight="1">
      <c r="A15" s="436"/>
      <c r="C15" s="173" t="s">
        <v>105</v>
      </c>
      <c r="D15" s="214">
        <v>9037</v>
      </c>
      <c r="E15" s="287">
        <v>9266</v>
      </c>
      <c r="F15" s="287">
        <v>9255</v>
      </c>
      <c r="G15" s="215">
        <v>9669</v>
      </c>
      <c r="H15" s="287">
        <v>9475</v>
      </c>
      <c r="I15" s="287">
        <v>9929</v>
      </c>
      <c r="J15" s="287">
        <v>9650</v>
      </c>
      <c r="K15" s="442">
        <v>9779</v>
      </c>
    </row>
    <row r="16" spans="1:11" ht="12" customHeight="1">
      <c r="A16" s="436"/>
      <c r="C16" s="54" t="s">
        <v>11</v>
      </c>
      <c r="D16" s="214">
        <v>10224</v>
      </c>
      <c r="E16" s="287">
        <v>10908</v>
      </c>
      <c r="F16" s="287">
        <v>11568</v>
      </c>
      <c r="G16" s="215">
        <v>14301</v>
      </c>
      <c r="H16" s="287">
        <v>11444</v>
      </c>
      <c r="I16" s="287">
        <v>11430</v>
      </c>
      <c r="J16" s="287">
        <v>11071</v>
      </c>
      <c r="K16" s="442">
        <v>12188</v>
      </c>
    </row>
    <row r="17" spans="1:11" ht="12" customHeight="1">
      <c r="A17" s="440"/>
      <c r="B17" s="213" t="s">
        <v>109</v>
      </c>
      <c r="D17" s="210">
        <v>41617</v>
      </c>
      <c r="E17" s="285">
        <v>43370</v>
      </c>
      <c r="F17" s="285">
        <v>43328</v>
      </c>
      <c r="G17" s="211">
        <v>46602</v>
      </c>
      <c r="H17" s="285">
        <v>43092</v>
      </c>
      <c r="I17" s="285">
        <v>44107</v>
      </c>
      <c r="J17" s="285">
        <v>42316</v>
      </c>
      <c r="K17" s="439">
        <v>43614</v>
      </c>
    </row>
    <row r="18" spans="1:11" ht="12" customHeight="1">
      <c r="A18" s="440"/>
      <c r="B18" s="213"/>
      <c r="D18" s="210"/>
      <c r="E18" s="285"/>
      <c r="F18" s="285"/>
      <c r="G18" s="211"/>
      <c r="H18" s="285"/>
      <c r="I18" s="285"/>
      <c r="J18" s="285"/>
      <c r="K18" s="439"/>
    </row>
    <row r="19" spans="1:11" ht="12" customHeight="1">
      <c r="A19" s="440"/>
      <c r="B19" s="213" t="s">
        <v>110</v>
      </c>
      <c r="D19" s="210">
        <v>12078</v>
      </c>
      <c r="E19" s="285">
        <v>17629</v>
      </c>
      <c r="F19" s="285">
        <v>15370</v>
      </c>
      <c r="G19" s="211">
        <v>32299</v>
      </c>
      <c r="H19" s="285">
        <v>15144</v>
      </c>
      <c r="I19" s="285">
        <v>13112</v>
      </c>
      <c r="J19" s="285">
        <v>14749</v>
      </c>
      <c r="K19" s="439">
        <v>22486</v>
      </c>
    </row>
    <row r="20" spans="1:11" ht="12" customHeight="1">
      <c r="A20" s="436"/>
      <c r="B20" s="53"/>
      <c r="D20" s="214"/>
      <c r="E20" s="287"/>
      <c r="F20" s="287"/>
      <c r="G20" s="215"/>
      <c r="H20" s="287"/>
      <c r="I20" s="287"/>
      <c r="J20" s="287"/>
      <c r="K20" s="442"/>
    </row>
    <row r="21" spans="1:11" ht="12" customHeight="1">
      <c r="A21" s="440"/>
      <c r="B21" s="213" t="s">
        <v>150</v>
      </c>
      <c r="D21" s="210">
        <v>16789</v>
      </c>
      <c r="E21" s="285">
        <v>10443</v>
      </c>
      <c r="F21" s="285">
        <v>9418</v>
      </c>
      <c r="G21" s="211">
        <v>12630</v>
      </c>
      <c r="H21" s="285">
        <v>2313</v>
      </c>
      <c r="I21" s="285">
        <v>1490</v>
      </c>
      <c r="J21" s="285">
        <v>1459</v>
      </c>
      <c r="K21" s="439">
        <v>1516</v>
      </c>
    </row>
    <row r="22" spans="1:11" ht="12" customHeight="1">
      <c r="A22" s="436"/>
      <c r="B22" s="218"/>
      <c r="D22" s="214"/>
      <c r="E22" s="287"/>
      <c r="F22" s="287"/>
      <c r="G22" s="215"/>
      <c r="H22" s="287"/>
      <c r="I22" s="287"/>
      <c r="J22" s="287"/>
      <c r="K22" s="442"/>
    </row>
    <row r="23" spans="1:11" ht="12" customHeight="1">
      <c r="A23" s="444" t="s">
        <v>107</v>
      </c>
      <c r="B23" s="219"/>
      <c r="C23" s="220"/>
      <c r="D23" s="221">
        <v>137574</v>
      </c>
      <c r="E23" s="221">
        <v>137683</v>
      </c>
      <c r="F23" s="221">
        <v>135290</v>
      </c>
      <c r="G23" s="221">
        <v>162069</v>
      </c>
      <c r="H23" s="221">
        <v>125799</v>
      </c>
      <c r="I23" s="221">
        <v>127736</v>
      </c>
      <c r="J23" s="221">
        <v>128972</v>
      </c>
      <c r="K23" s="445">
        <v>138487</v>
      </c>
    </row>
    <row r="24" spans="1:11" ht="12" customHeight="1">
      <c r="A24" s="436"/>
      <c r="B24" s="53"/>
      <c r="D24" s="214"/>
      <c r="E24" s="287"/>
      <c r="F24" s="287"/>
      <c r="G24" s="215"/>
      <c r="H24" s="287"/>
      <c r="I24" s="287"/>
      <c r="J24" s="287"/>
      <c r="K24" s="442"/>
    </row>
    <row r="25" spans="1:11" ht="12" customHeight="1">
      <c r="A25" s="444" t="s">
        <v>16</v>
      </c>
      <c r="B25" s="219"/>
      <c r="C25" s="220"/>
      <c r="D25" s="221">
        <v>-52326</v>
      </c>
      <c r="E25" s="221">
        <v>-49781</v>
      </c>
      <c r="F25" s="221">
        <v>-46758</v>
      </c>
      <c r="G25" s="221">
        <v>-75222</v>
      </c>
      <c r="H25" s="221">
        <v>-39536</v>
      </c>
      <c r="I25" s="221">
        <v>-38219</v>
      </c>
      <c r="J25" s="221">
        <v>-41234</v>
      </c>
      <c r="K25" s="445">
        <v>-52795</v>
      </c>
    </row>
    <row r="26" spans="1:11" ht="12" customHeight="1">
      <c r="A26" s="436"/>
      <c r="B26" s="53"/>
      <c r="D26" s="214"/>
      <c r="E26" s="287"/>
      <c r="F26" s="287"/>
      <c r="G26" s="215"/>
      <c r="H26" s="287"/>
      <c r="I26" s="287"/>
      <c r="J26" s="287"/>
      <c r="K26" s="442"/>
    </row>
    <row r="27" spans="1:11" ht="12" customHeight="1">
      <c r="A27" s="444" t="s">
        <v>177</v>
      </c>
      <c r="B27" s="219"/>
      <c r="C27" s="220"/>
      <c r="D27" s="221">
        <v>85248</v>
      </c>
      <c r="E27" s="221">
        <v>87902</v>
      </c>
      <c r="F27" s="221">
        <v>88532</v>
      </c>
      <c r="G27" s="221">
        <v>86847</v>
      </c>
      <c r="H27" s="221">
        <v>86263</v>
      </c>
      <c r="I27" s="221">
        <v>89517</v>
      </c>
      <c r="J27" s="221">
        <v>87738</v>
      </c>
      <c r="K27" s="445">
        <v>85692</v>
      </c>
    </row>
    <row r="28" spans="1:11" ht="12" customHeight="1">
      <c r="A28" s="440"/>
      <c r="B28" s="222"/>
      <c r="C28" s="176" t="s">
        <v>170</v>
      </c>
      <c r="D28" s="214">
        <v>6226</v>
      </c>
      <c r="E28" s="287">
        <v>6486</v>
      </c>
      <c r="F28" s="287">
        <v>6398</v>
      </c>
      <c r="G28" s="215">
        <v>6113</v>
      </c>
      <c r="H28" s="287">
        <v>6188</v>
      </c>
      <c r="I28" s="287">
        <v>6112</v>
      </c>
      <c r="J28" s="287">
        <v>-5976</v>
      </c>
      <c r="K28" s="442">
        <v>-5984</v>
      </c>
    </row>
    <row r="29" spans="1:11" ht="12" customHeight="1">
      <c r="A29" s="440"/>
      <c r="B29" s="222"/>
      <c r="C29" s="176" t="s">
        <v>169</v>
      </c>
      <c r="D29" s="214">
        <v>7649</v>
      </c>
      <c r="E29" s="287">
        <v>0</v>
      </c>
      <c r="F29" s="287">
        <v>0</v>
      </c>
      <c r="G29" s="215">
        <v>0</v>
      </c>
      <c r="H29" s="287">
        <v>7265</v>
      </c>
      <c r="I29" s="287">
        <v>0</v>
      </c>
      <c r="J29" s="287">
        <v>0</v>
      </c>
      <c r="K29" s="442">
        <v>0</v>
      </c>
    </row>
    <row r="30" spans="1:11" ht="12" customHeight="1">
      <c r="A30" s="440"/>
      <c r="B30" s="222"/>
      <c r="C30" s="446" t="s">
        <v>178</v>
      </c>
      <c r="D30" s="214">
        <v>-36213</v>
      </c>
      <c r="E30" s="287">
        <v>-37187</v>
      </c>
      <c r="F30" s="287">
        <v>-42115</v>
      </c>
      <c r="G30" s="215">
        <v>-44411</v>
      </c>
      <c r="H30" s="287">
        <v>-31560</v>
      </c>
      <c r="I30" s="287">
        <v>-38459</v>
      </c>
      <c r="J30" s="287">
        <v>-36627</v>
      </c>
      <c r="K30" s="442">
        <v>-42119</v>
      </c>
    </row>
    <row r="31" spans="1:11" ht="12" customHeight="1">
      <c r="A31" s="444" t="s">
        <v>1</v>
      </c>
      <c r="B31" s="219"/>
      <c r="C31" s="55"/>
      <c r="D31" s="221">
        <v>35160</v>
      </c>
      <c r="E31" s="221">
        <v>44229</v>
      </c>
      <c r="F31" s="221">
        <v>40019</v>
      </c>
      <c r="G31" s="221">
        <v>36323</v>
      </c>
      <c r="H31" s="221">
        <v>41250</v>
      </c>
      <c r="I31" s="221">
        <v>44946</v>
      </c>
      <c r="J31" s="221">
        <v>45135</v>
      </c>
      <c r="K31" s="445">
        <v>37589</v>
      </c>
    </row>
    <row r="32" spans="1:11" ht="12" customHeight="1">
      <c r="A32" s="450" t="s">
        <v>108</v>
      </c>
      <c r="B32" s="223"/>
      <c r="C32" s="121"/>
      <c r="D32" s="224">
        <v>11375</v>
      </c>
      <c r="E32" s="289">
        <v>20580</v>
      </c>
      <c r="F32" s="289">
        <v>21117</v>
      </c>
      <c r="G32" s="294">
        <v>41226</v>
      </c>
      <c r="H32" s="289">
        <v>10207</v>
      </c>
      <c r="I32" s="289">
        <v>21030</v>
      </c>
      <c r="J32" s="289">
        <v>19835</v>
      </c>
      <c r="K32" s="468">
        <v>36500</v>
      </c>
    </row>
    <row r="33" spans="1:11" ht="12" customHeight="1">
      <c r="A33" s="447"/>
      <c r="D33" s="214"/>
      <c r="E33" s="287"/>
      <c r="F33" s="287"/>
      <c r="G33" s="215"/>
      <c r="H33" s="287"/>
      <c r="I33" s="287"/>
      <c r="J33" s="287"/>
      <c r="K33" s="442"/>
    </row>
    <row r="34" spans="1:11" ht="12" customHeight="1">
      <c r="A34" s="438" t="s">
        <v>111</v>
      </c>
      <c r="B34" s="218"/>
      <c r="D34" s="210"/>
      <c r="E34" s="285"/>
      <c r="F34" s="285"/>
      <c r="G34" s="211"/>
      <c r="H34" s="285"/>
      <c r="I34" s="285"/>
      <c r="J34" s="285"/>
      <c r="K34" s="439"/>
    </row>
    <row r="35" spans="1:11" ht="12" customHeight="1">
      <c r="A35" s="447"/>
      <c r="B35" s="218"/>
      <c r="C35" s="222"/>
      <c r="D35" s="210"/>
      <c r="E35" s="285"/>
      <c r="F35" s="285"/>
      <c r="G35" s="211"/>
      <c r="H35" s="285"/>
      <c r="I35" s="285"/>
      <c r="J35" s="285"/>
      <c r="K35" s="439"/>
    </row>
    <row r="36" spans="1:11" ht="12" customHeight="1">
      <c r="A36" s="441"/>
      <c r="B36" s="213"/>
      <c r="C36" s="212" t="s">
        <v>224</v>
      </c>
      <c r="D36" s="214">
        <v>4515</v>
      </c>
      <c r="E36" s="287">
        <v>4693</v>
      </c>
      <c r="F36" s="287">
        <v>5284</v>
      </c>
      <c r="G36" s="215">
        <v>4649</v>
      </c>
      <c r="H36" s="287">
        <v>4356</v>
      </c>
      <c r="I36" s="287">
        <v>4428</v>
      </c>
      <c r="J36" s="287">
        <v>5000</v>
      </c>
      <c r="K36" s="442">
        <v>4477</v>
      </c>
    </row>
    <row r="37" spans="1:11" ht="12" customHeight="1">
      <c r="A37" s="441"/>
      <c r="B37" s="213"/>
      <c r="C37" s="212" t="s">
        <v>227</v>
      </c>
      <c r="D37" s="214">
        <v>1275</v>
      </c>
      <c r="E37" s="314">
        <v>1340</v>
      </c>
      <c r="F37" s="314">
        <v>1481</v>
      </c>
      <c r="G37" s="295">
        <v>2419</v>
      </c>
      <c r="H37" s="287">
        <v>1411</v>
      </c>
      <c r="I37" s="287">
        <v>1554</v>
      </c>
      <c r="J37" s="287">
        <v>1905</v>
      </c>
      <c r="K37" s="442">
        <v>1701</v>
      </c>
    </row>
    <row r="38" spans="1:11" ht="12" customHeight="1">
      <c r="A38" s="436"/>
      <c r="C38" s="212" t="s">
        <v>12</v>
      </c>
      <c r="D38" s="216">
        <v>977</v>
      </c>
      <c r="E38" s="314">
        <v>1156</v>
      </c>
      <c r="F38" s="314">
        <v>1265</v>
      </c>
      <c r="G38" s="217">
        <v>318</v>
      </c>
      <c r="H38" s="288">
        <v>1270</v>
      </c>
      <c r="I38" s="288">
        <v>1444</v>
      </c>
      <c r="J38" s="288">
        <v>1462</v>
      </c>
      <c r="K38" s="443">
        <v>1609</v>
      </c>
    </row>
    <row r="39" spans="1:11" ht="12" customHeight="1">
      <c r="A39" s="440"/>
      <c r="B39" s="213" t="s">
        <v>106</v>
      </c>
      <c r="D39" s="210">
        <v>6767</v>
      </c>
      <c r="E39" s="285">
        <v>7189</v>
      </c>
      <c r="F39" s="285">
        <v>8030</v>
      </c>
      <c r="G39" s="211">
        <v>7386</v>
      </c>
      <c r="H39" s="285">
        <v>7037</v>
      </c>
      <c r="I39" s="285">
        <v>7426</v>
      </c>
      <c r="J39" s="285">
        <v>8367</v>
      </c>
      <c r="K39" s="439">
        <v>7787</v>
      </c>
    </row>
    <row r="40" spans="1:11" ht="12" customHeight="1">
      <c r="A40" s="440"/>
      <c r="C40" s="53"/>
      <c r="D40" s="216"/>
      <c r="E40" s="288"/>
      <c r="F40" s="288"/>
      <c r="G40" s="217"/>
      <c r="H40" s="288"/>
      <c r="I40" s="288"/>
      <c r="J40" s="288"/>
      <c r="K40" s="443"/>
    </row>
    <row r="41" spans="1:11" ht="12" customHeight="1">
      <c r="A41" s="436"/>
      <c r="C41" s="212" t="s">
        <v>224</v>
      </c>
      <c r="D41" s="216">
        <v>1566</v>
      </c>
      <c r="E41" s="288">
        <v>1511</v>
      </c>
      <c r="F41" s="288">
        <v>1491</v>
      </c>
      <c r="G41" s="217">
        <v>1842</v>
      </c>
      <c r="H41" s="288">
        <v>1406</v>
      </c>
      <c r="I41" s="288">
        <v>1394</v>
      </c>
      <c r="J41" s="288">
        <v>1353</v>
      </c>
      <c r="K41" s="443">
        <v>1534</v>
      </c>
    </row>
    <row r="42" spans="1:11" ht="12" customHeight="1">
      <c r="A42" s="436"/>
      <c r="C42" s="173" t="s">
        <v>186</v>
      </c>
      <c r="D42" s="214">
        <v>1308</v>
      </c>
      <c r="E42" s="287">
        <v>1298</v>
      </c>
      <c r="F42" s="287">
        <v>1349</v>
      </c>
      <c r="G42" s="215">
        <v>1671</v>
      </c>
      <c r="H42" s="287">
        <v>1413</v>
      </c>
      <c r="I42" s="287">
        <v>1415</v>
      </c>
      <c r="J42" s="287">
        <v>1397</v>
      </c>
      <c r="K42" s="442">
        <v>1392</v>
      </c>
    </row>
    <row r="43" spans="1:11" ht="12" customHeight="1">
      <c r="A43" s="436"/>
      <c r="C43" s="173" t="s">
        <v>105</v>
      </c>
      <c r="D43" s="214">
        <v>740</v>
      </c>
      <c r="E43" s="287">
        <v>766</v>
      </c>
      <c r="F43" s="287">
        <v>787</v>
      </c>
      <c r="G43" s="215">
        <v>315</v>
      </c>
      <c r="H43" s="287">
        <v>723</v>
      </c>
      <c r="I43" s="287">
        <v>749</v>
      </c>
      <c r="J43" s="287">
        <v>765</v>
      </c>
      <c r="K43" s="442">
        <v>789</v>
      </c>
    </row>
    <row r="44" spans="1:11" ht="12" customHeight="1">
      <c r="A44" s="436"/>
      <c r="C44" s="54" t="s">
        <v>11</v>
      </c>
      <c r="D44" s="214">
        <v>1934</v>
      </c>
      <c r="E44" s="287">
        <v>1827</v>
      </c>
      <c r="F44" s="287">
        <v>1934</v>
      </c>
      <c r="G44" s="215">
        <v>1971</v>
      </c>
      <c r="H44" s="287">
        <v>1789</v>
      </c>
      <c r="I44" s="287">
        <v>1614.9999999999998</v>
      </c>
      <c r="J44" s="287">
        <v>1584</v>
      </c>
      <c r="K44" s="442">
        <v>1659</v>
      </c>
    </row>
    <row r="45" spans="1:11" ht="12" customHeight="1">
      <c r="A45" s="440"/>
      <c r="B45" s="213" t="s">
        <v>109</v>
      </c>
      <c r="D45" s="210">
        <v>5548</v>
      </c>
      <c r="E45" s="285">
        <v>5402</v>
      </c>
      <c r="F45" s="285">
        <v>5561</v>
      </c>
      <c r="G45" s="211">
        <v>5799</v>
      </c>
      <c r="H45" s="285">
        <v>5331</v>
      </c>
      <c r="I45" s="285">
        <v>5173</v>
      </c>
      <c r="J45" s="285">
        <v>5099</v>
      </c>
      <c r="K45" s="439">
        <v>5374</v>
      </c>
    </row>
    <row r="46" spans="1:11" ht="12" customHeight="1">
      <c r="A46" s="440"/>
      <c r="B46" s="213"/>
      <c r="D46" s="210"/>
      <c r="E46" s="285"/>
      <c r="F46" s="285"/>
      <c r="G46" s="211"/>
      <c r="H46" s="285"/>
      <c r="I46" s="285"/>
      <c r="J46" s="285"/>
      <c r="K46" s="439"/>
    </row>
    <row r="47" spans="1:11" ht="12" customHeight="1">
      <c r="A47" s="440"/>
      <c r="B47" s="213" t="s">
        <v>110</v>
      </c>
      <c r="D47" s="210">
        <v>189</v>
      </c>
      <c r="E47" s="285">
        <v>337</v>
      </c>
      <c r="F47" s="285">
        <v>824</v>
      </c>
      <c r="G47" s="211">
        <v>576</v>
      </c>
      <c r="H47" s="285">
        <v>236</v>
      </c>
      <c r="I47" s="285">
        <v>740</v>
      </c>
      <c r="J47" s="285">
        <v>511</v>
      </c>
      <c r="K47" s="439">
        <v>333</v>
      </c>
    </row>
    <row r="48" spans="1:11" ht="12" customHeight="1">
      <c r="A48" s="448"/>
      <c r="B48" s="218"/>
      <c r="C48" s="222"/>
      <c r="D48" s="210"/>
      <c r="E48" s="285"/>
      <c r="F48" s="285"/>
      <c r="G48" s="211"/>
      <c r="H48" s="285"/>
      <c r="I48" s="285"/>
      <c r="J48" s="285"/>
      <c r="K48" s="439"/>
    </row>
    <row r="49" spans="1:11" ht="12" customHeight="1">
      <c r="A49" s="444" t="s">
        <v>107</v>
      </c>
      <c r="B49" s="229"/>
      <c r="C49" s="220"/>
      <c r="D49" s="221">
        <v>12504</v>
      </c>
      <c r="E49" s="221">
        <v>12928</v>
      </c>
      <c r="F49" s="221">
        <v>14415</v>
      </c>
      <c r="G49" s="221">
        <v>13761</v>
      </c>
      <c r="H49" s="221">
        <v>12604</v>
      </c>
      <c r="I49" s="221">
        <v>13339</v>
      </c>
      <c r="J49" s="221">
        <v>13977</v>
      </c>
      <c r="K49" s="445">
        <v>13494</v>
      </c>
    </row>
    <row r="50" spans="1:11" ht="12" customHeight="1">
      <c r="A50" s="436"/>
      <c r="B50" s="53"/>
      <c r="D50" s="214"/>
      <c r="E50" s="287"/>
      <c r="F50" s="287"/>
      <c r="G50" s="215"/>
      <c r="H50" s="287"/>
      <c r="I50" s="287"/>
      <c r="J50" s="287"/>
      <c r="K50" s="442"/>
    </row>
    <row r="51" spans="1:11" ht="12" customHeight="1">
      <c r="A51" s="444" t="s">
        <v>16</v>
      </c>
      <c r="B51" s="219"/>
      <c r="C51" s="220"/>
      <c r="D51" s="221">
        <v>-3587</v>
      </c>
      <c r="E51" s="221">
        <v>-3970</v>
      </c>
      <c r="F51" s="221">
        <v>-4498</v>
      </c>
      <c r="G51" s="221">
        <v>-4518</v>
      </c>
      <c r="H51" s="221">
        <v>-4000</v>
      </c>
      <c r="I51" s="221">
        <v>-4516</v>
      </c>
      <c r="J51" s="221">
        <v>-3967</v>
      </c>
      <c r="K51" s="445">
        <v>-4095</v>
      </c>
    </row>
    <row r="52" spans="1:11" ht="12" customHeight="1">
      <c r="A52" s="436"/>
      <c r="B52" s="53"/>
      <c r="D52" s="214"/>
      <c r="E52" s="287"/>
      <c r="F52" s="287"/>
      <c r="G52" s="215"/>
      <c r="H52" s="287"/>
      <c r="I52" s="287"/>
      <c r="J52" s="287"/>
      <c r="K52" s="442"/>
    </row>
    <row r="53" spans="1:11" ht="12" customHeight="1">
      <c r="A53" s="444" t="s">
        <v>177</v>
      </c>
      <c r="B53" s="219"/>
      <c r="C53" s="220"/>
      <c r="D53" s="221">
        <v>8917</v>
      </c>
      <c r="E53" s="221">
        <v>8958</v>
      </c>
      <c r="F53" s="221">
        <v>9917</v>
      </c>
      <c r="G53" s="221">
        <v>9243</v>
      </c>
      <c r="H53" s="221">
        <v>8604</v>
      </c>
      <c r="I53" s="221">
        <v>8823</v>
      </c>
      <c r="J53" s="221">
        <v>10010</v>
      </c>
      <c r="K53" s="445">
        <v>9399</v>
      </c>
    </row>
    <row r="54" spans="1:11" ht="12" customHeight="1">
      <c r="A54" s="449"/>
      <c r="B54" s="222"/>
      <c r="C54" s="446" t="s">
        <v>178</v>
      </c>
      <c r="D54" s="214">
        <v>-3870</v>
      </c>
      <c r="E54" s="287">
        <v>-3981</v>
      </c>
      <c r="F54" s="287">
        <v>-4081</v>
      </c>
      <c r="G54" s="215">
        <v>-4292</v>
      </c>
      <c r="H54" s="287">
        <v>-3725</v>
      </c>
      <c r="I54" s="287">
        <v>-5164.0000000000009</v>
      </c>
      <c r="J54" s="287">
        <v>-4065</v>
      </c>
      <c r="K54" s="442">
        <v>-4720</v>
      </c>
    </row>
    <row r="55" spans="1:11" ht="12" customHeight="1">
      <c r="A55" s="444" t="s">
        <v>1</v>
      </c>
      <c r="B55" s="229"/>
      <c r="C55" s="220"/>
      <c r="D55" s="221">
        <v>5047</v>
      </c>
      <c r="E55" s="221">
        <v>4977</v>
      </c>
      <c r="F55" s="221">
        <v>5836</v>
      </c>
      <c r="G55" s="221">
        <v>4951</v>
      </c>
      <c r="H55" s="221">
        <v>4879</v>
      </c>
      <c r="I55" s="221">
        <v>3658.9999999999991</v>
      </c>
      <c r="J55" s="221">
        <v>5945</v>
      </c>
      <c r="K55" s="445">
        <v>4679</v>
      </c>
    </row>
    <row r="56" spans="1:11" ht="12" customHeight="1">
      <c r="A56" s="450" t="s">
        <v>108</v>
      </c>
      <c r="B56" s="223"/>
      <c r="C56" s="121"/>
      <c r="D56" s="224">
        <v>557</v>
      </c>
      <c r="E56" s="289">
        <v>1272</v>
      </c>
      <c r="F56" s="289">
        <v>3050</v>
      </c>
      <c r="G56" s="294">
        <v>5677</v>
      </c>
      <c r="H56" s="289">
        <f>+'[6]10-2'!$G$27*-1</f>
        <v>893</v>
      </c>
      <c r="I56" s="289">
        <v>1457</v>
      </c>
      <c r="J56" s="289">
        <v>2278</v>
      </c>
      <c r="K56" s="468">
        <v>5678</v>
      </c>
    </row>
    <row r="57" spans="1:11" ht="12" customHeight="1">
      <c r="A57" s="447"/>
      <c r="C57" s="227"/>
      <c r="D57" s="210"/>
      <c r="E57" s="285"/>
      <c r="F57" s="285"/>
      <c r="G57" s="211"/>
      <c r="H57" s="285"/>
      <c r="I57" s="285"/>
      <c r="J57" s="285"/>
      <c r="K57" s="439"/>
    </row>
    <row r="58" spans="1:11" ht="12" customHeight="1">
      <c r="A58" s="438" t="s">
        <v>112</v>
      </c>
      <c r="C58" s="53"/>
      <c r="D58" s="230"/>
      <c r="E58" s="290"/>
      <c r="F58" s="290"/>
      <c r="G58" s="231"/>
      <c r="H58" s="290"/>
      <c r="I58" s="290"/>
      <c r="J58" s="290"/>
      <c r="K58" s="451"/>
    </row>
    <row r="59" spans="1:11" ht="12" customHeight="1">
      <c r="A59" s="440"/>
      <c r="C59" s="53"/>
      <c r="D59" s="230"/>
      <c r="E59" s="290"/>
      <c r="F59" s="290"/>
      <c r="G59" s="231"/>
      <c r="H59" s="290"/>
      <c r="I59" s="290"/>
      <c r="J59" s="290"/>
      <c r="K59" s="451"/>
    </row>
    <row r="60" spans="1:11" ht="12" customHeight="1">
      <c r="A60" s="441"/>
      <c r="B60" s="213"/>
      <c r="C60" s="212" t="s">
        <v>224</v>
      </c>
      <c r="D60" s="228">
        <v>1920</v>
      </c>
      <c r="E60" s="287">
        <v>1960</v>
      </c>
      <c r="F60" s="287">
        <v>2338</v>
      </c>
      <c r="G60" s="295">
        <v>2157</v>
      </c>
      <c r="H60" s="287">
        <v>1901</v>
      </c>
      <c r="I60" s="287">
        <v>2085</v>
      </c>
      <c r="J60" s="287">
        <v>2306</v>
      </c>
      <c r="K60" s="452">
        <v>1912</v>
      </c>
    </row>
    <row r="61" spans="1:11" ht="12" customHeight="1">
      <c r="A61" s="441"/>
      <c r="B61" s="213"/>
      <c r="C61" s="212" t="s">
        <v>227</v>
      </c>
      <c r="D61" s="214">
        <v>787</v>
      </c>
      <c r="E61" s="287">
        <v>1288</v>
      </c>
      <c r="F61" s="287">
        <v>930</v>
      </c>
      <c r="G61" s="215">
        <v>909</v>
      </c>
      <c r="H61" s="287">
        <v>685</v>
      </c>
      <c r="I61" s="287">
        <v>719</v>
      </c>
      <c r="J61" s="287">
        <v>847</v>
      </c>
      <c r="K61" s="442">
        <v>897</v>
      </c>
    </row>
    <row r="62" spans="1:11" ht="12" customHeight="1">
      <c r="A62" s="436"/>
      <c r="C62" s="212" t="s">
        <v>12</v>
      </c>
      <c r="D62" s="216">
        <v>380</v>
      </c>
      <c r="E62" s="288">
        <v>178</v>
      </c>
      <c r="F62" s="288">
        <v>667</v>
      </c>
      <c r="G62" s="217">
        <v>127</v>
      </c>
      <c r="H62" s="288">
        <v>422</v>
      </c>
      <c r="I62" s="288">
        <v>518</v>
      </c>
      <c r="J62" s="288">
        <v>697</v>
      </c>
      <c r="K62" s="443">
        <v>730</v>
      </c>
    </row>
    <row r="63" spans="1:11" ht="12" customHeight="1">
      <c r="A63" s="440"/>
      <c r="B63" s="213" t="s">
        <v>106</v>
      </c>
      <c r="D63" s="210">
        <v>3087</v>
      </c>
      <c r="E63" s="285">
        <v>3426</v>
      </c>
      <c r="F63" s="285">
        <v>3935</v>
      </c>
      <c r="G63" s="211">
        <v>3193</v>
      </c>
      <c r="H63" s="285">
        <v>3008</v>
      </c>
      <c r="I63" s="285">
        <v>3322</v>
      </c>
      <c r="J63" s="285">
        <v>3850</v>
      </c>
      <c r="K63" s="439">
        <v>3539</v>
      </c>
    </row>
    <row r="64" spans="1:11" ht="12" customHeight="1">
      <c r="A64" s="440"/>
      <c r="C64" s="53"/>
      <c r="D64" s="216"/>
      <c r="E64" s="288"/>
      <c r="F64" s="288"/>
      <c r="G64" s="217"/>
      <c r="H64" s="288"/>
      <c r="I64" s="288"/>
      <c r="J64" s="288"/>
      <c r="K64" s="443"/>
    </row>
    <row r="65" spans="1:11" ht="12" customHeight="1">
      <c r="A65" s="436"/>
      <c r="C65" s="212" t="s">
        <v>224</v>
      </c>
      <c r="D65" s="216">
        <v>1350</v>
      </c>
      <c r="E65" s="288">
        <v>1344</v>
      </c>
      <c r="F65" s="288">
        <v>1383</v>
      </c>
      <c r="G65" s="217">
        <v>1312</v>
      </c>
      <c r="H65" s="288">
        <v>1202</v>
      </c>
      <c r="I65" s="288">
        <v>1133</v>
      </c>
      <c r="J65" s="288">
        <v>1103</v>
      </c>
      <c r="K65" s="443">
        <v>915</v>
      </c>
    </row>
    <row r="66" spans="1:11" ht="12" customHeight="1">
      <c r="A66" s="436"/>
      <c r="C66" s="173" t="s">
        <v>186</v>
      </c>
      <c r="D66" s="214">
        <v>878</v>
      </c>
      <c r="E66" s="287">
        <v>894</v>
      </c>
      <c r="F66" s="287">
        <v>948</v>
      </c>
      <c r="G66" s="215">
        <v>927</v>
      </c>
      <c r="H66" s="287">
        <v>866</v>
      </c>
      <c r="I66" s="287">
        <v>835</v>
      </c>
      <c r="J66" s="287">
        <v>853</v>
      </c>
      <c r="K66" s="442">
        <v>781</v>
      </c>
    </row>
    <row r="67" spans="1:11" ht="12" customHeight="1">
      <c r="A67" s="436"/>
      <c r="C67" s="173" t="s">
        <v>105</v>
      </c>
      <c r="D67" s="214">
        <v>561</v>
      </c>
      <c r="E67" s="287">
        <v>564</v>
      </c>
      <c r="F67" s="287">
        <v>583</v>
      </c>
      <c r="G67" s="215">
        <v>597</v>
      </c>
      <c r="H67" s="287">
        <v>598</v>
      </c>
      <c r="I67" s="287">
        <v>580</v>
      </c>
      <c r="J67" s="287">
        <v>572</v>
      </c>
      <c r="K67" s="442">
        <v>565</v>
      </c>
    </row>
    <row r="68" spans="1:11" ht="12" customHeight="1">
      <c r="A68" s="436"/>
      <c r="C68" s="54" t="s">
        <v>11</v>
      </c>
      <c r="D68" s="228">
        <v>784</v>
      </c>
      <c r="E68" s="287">
        <v>1163</v>
      </c>
      <c r="F68" s="287">
        <v>1001</v>
      </c>
      <c r="G68" s="295">
        <v>869</v>
      </c>
      <c r="H68" s="287">
        <v>809</v>
      </c>
      <c r="I68" s="287">
        <v>934.99999999999989</v>
      </c>
      <c r="J68" s="287">
        <v>895</v>
      </c>
      <c r="K68" s="452">
        <v>840</v>
      </c>
    </row>
    <row r="69" spans="1:11" ht="12" customHeight="1">
      <c r="A69" s="440"/>
      <c r="B69" s="213" t="s">
        <v>109</v>
      </c>
      <c r="D69" s="210">
        <v>3573</v>
      </c>
      <c r="E69" s="285">
        <v>3965</v>
      </c>
      <c r="F69" s="285">
        <v>3915</v>
      </c>
      <c r="G69" s="211">
        <v>3705</v>
      </c>
      <c r="H69" s="285">
        <v>3475</v>
      </c>
      <c r="I69" s="285">
        <v>3483</v>
      </c>
      <c r="J69" s="285">
        <v>3423</v>
      </c>
      <c r="K69" s="439">
        <v>3101</v>
      </c>
    </row>
    <row r="70" spans="1:11" ht="12" customHeight="1">
      <c r="A70" s="440"/>
      <c r="B70" s="213"/>
      <c r="D70" s="210"/>
      <c r="E70" s="285"/>
      <c r="F70" s="285"/>
      <c r="G70" s="211"/>
      <c r="H70" s="285"/>
      <c r="I70" s="285"/>
      <c r="J70" s="285"/>
      <c r="K70" s="439"/>
    </row>
    <row r="71" spans="1:11" ht="12" customHeight="1">
      <c r="A71" s="440"/>
      <c r="B71" s="213" t="s">
        <v>110</v>
      </c>
      <c r="D71" s="210">
        <v>314</v>
      </c>
      <c r="E71" s="285">
        <v>568</v>
      </c>
      <c r="F71" s="285">
        <v>587</v>
      </c>
      <c r="G71" s="211">
        <v>232</v>
      </c>
      <c r="H71" s="285">
        <v>248</v>
      </c>
      <c r="I71" s="285">
        <v>403</v>
      </c>
      <c r="J71" s="285">
        <v>476</v>
      </c>
      <c r="K71" s="439">
        <v>320</v>
      </c>
    </row>
    <row r="72" spans="1:11" ht="12" customHeight="1">
      <c r="A72" s="448"/>
      <c r="B72" s="218"/>
      <c r="C72" s="222"/>
      <c r="D72" s="210"/>
      <c r="E72" s="285"/>
      <c r="F72" s="285"/>
      <c r="G72" s="211"/>
      <c r="H72" s="285"/>
      <c r="I72" s="285"/>
      <c r="J72" s="285"/>
      <c r="K72" s="439"/>
    </row>
    <row r="73" spans="1:11" ht="12" customHeight="1">
      <c r="A73" s="444" t="s">
        <v>107</v>
      </c>
      <c r="B73" s="229"/>
      <c r="C73" s="220"/>
      <c r="D73" s="221">
        <v>6974</v>
      </c>
      <c r="E73" s="221">
        <v>7959</v>
      </c>
      <c r="F73" s="221">
        <v>8437</v>
      </c>
      <c r="G73" s="221">
        <v>7130</v>
      </c>
      <c r="H73" s="221">
        <v>6731</v>
      </c>
      <c r="I73" s="221">
        <v>7208</v>
      </c>
      <c r="J73" s="221">
        <v>7749</v>
      </c>
      <c r="K73" s="445">
        <v>6960</v>
      </c>
    </row>
    <row r="74" spans="1:11" ht="12" customHeight="1">
      <c r="A74" s="436"/>
      <c r="B74" s="53"/>
      <c r="D74" s="214"/>
      <c r="E74" s="287"/>
      <c r="F74" s="287"/>
      <c r="G74" s="215"/>
      <c r="H74" s="287"/>
      <c r="I74" s="287"/>
      <c r="J74" s="287"/>
      <c r="K74" s="442"/>
    </row>
    <row r="75" spans="1:11" ht="12" customHeight="1">
      <c r="A75" s="444" t="s">
        <v>16</v>
      </c>
      <c r="B75" s="219"/>
      <c r="C75" s="220"/>
      <c r="D75" s="221">
        <v>-1947</v>
      </c>
      <c r="E75" s="221">
        <v>-2386</v>
      </c>
      <c r="F75" s="221">
        <v>-2603</v>
      </c>
      <c r="G75" s="221">
        <v>-2105</v>
      </c>
      <c r="H75" s="221">
        <v>-1943</v>
      </c>
      <c r="I75" s="221">
        <v>-2297</v>
      </c>
      <c r="J75" s="221">
        <v>-2117</v>
      </c>
      <c r="K75" s="445">
        <v>-2464</v>
      </c>
    </row>
    <row r="76" spans="1:11" ht="12" customHeight="1">
      <c r="A76" s="436"/>
      <c r="B76" s="53"/>
      <c r="D76" s="214"/>
      <c r="E76" s="287"/>
      <c r="F76" s="287"/>
      <c r="G76" s="215"/>
      <c r="H76" s="287"/>
      <c r="I76" s="287"/>
      <c r="J76" s="287"/>
      <c r="K76" s="442"/>
    </row>
    <row r="77" spans="1:11" ht="12" customHeight="1">
      <c r="A77" s="444" t="s">
        <v>177</v>
      </c>
      <c r="B77" s="219"/>
      <c r="C77" s="220"/>
      <c r="D77" s="221">
        <v>5027</v>
      </c>
      <c r="E77" s="221">
        <v>5573</v>
      </c>
      <c r="F77" s="221">
        <v>5834</v>
      </c>
      <c r="G77" s="221">
        <v>5025</v>
      </c>
      <c r="H77" s="221">
        <v>4788</v>
      </c>
      <c r="I77" s="221">
        <v>4911</v>
      </c>
      <c r="J77" s="221">
        <v>5632</v>
      </c>
      <c r="K77" s="445">
        <v>4496</v>
      </c>
    </row>
    <row r="78" spans="1:11" ht="12" customHeight="1">
      <c r="A78" s="449"/>
      <c r="B78" s="222"/>
      <c r="C78" s="446" t="s">
        <v>178</v>
      </c>
      <c r="D78" s="214">
        <v>-2607</v>
      </c>
      <c r="E78" s="287">
        <v>-2413</v>
      </c>
      <c r="F78" s="287">
        <v>-3000</v>
      </c>
      <c r="G78" s="215">
        <v>-2740</v>
      </c>
      <c r="H78" s="287">
        <v>-2509</v>
      </c>
      <c r="I78" s="287">
        <v>-2525.0000000000005</v>
      </c>
      <c r="J78" s="287">
        <v>-2907</v>
      </c>
      <c r="K78" s="442">
        <v>-2447</v>
      </c>
    </row>
    <row r="79" spans="1:11" ht="12" customHeight="1">
      <c r="A79" s="444" t="s">
        <v>1</v>
      </c>
      <c r="B79" s="229"/>
      <c r="C79" s="220"/>
      <c r="D79" s="221">
        <v>2420</v>
      </c>
      <c r="E79" s="221">
        <v>3160</v>
      </c>
      <c r="F79" s="221">
        <v>2834</v>
      </c>
      <c r="G79" s="221">
        <v>2285</v>
      </c>
      <c r="H79" s="221">
        <v>2279</v>
      </c>
      <c r="I79" s="221">
        <v>2385.9999999999995</v>
      </c>
      <c r="J79" s="221">
        <v>2725</v>
      </c>
      <c r="K79" s="445">
        <v>2049</v>
      </c>
    </row>
    <row r="80" spans="1:11" ht="12" customHeight="1">
      <c r="A80" s="450" t="s">
        <v>108</v>
      </c>
      <c r="B80" s="223"/>
      <c r="C80" s="121"/>
      <c r="D80" s="224">
        <v>247</v>
      </c>
      <c r="E80" s="289">
        <v>1057</v>
      </c>
      <c r="F80" s="289">
        <v>686</v>
      </c>
      <c r="G80" s="294">
        <v>3259</v>
      </c>
      <c r="H80" s="289">
        <f>+'[6]10-2'!$G$30*-1</f>
        <v>519</v>
      </c>
      <c r="I80" s="289">
        <v>1155</v>
      </c>
      <c r="J80" s="289">
        <v>10430</v>
      </c>
      <c r="K80" s="468">
        <v>3428</v>
      </c>
    </row>
    <row r="81" spans="1:11" ht="12" customHeight="1">
      <c r="A81" s="440"/>
      <c r="B81" s="222"/>
      <c r="C81" s="53"/>
      <c r="D81" s="232"/>
      <c r="E81" s="291"/>
      <c r="F81" s="291"/>
      <c r="G81" s="233"/>
      <c r="H81" s="291"/>
      <c r="I81" s="291"/>
      <c r="J81" s="291"/>
      <c r="K81" s="453"/>
    </row>
    <row r="82" spans="1:11" ht="12" customHeight="1">
      <c r="A82" s="454" t="s">
        <v>167</v>
      </c>
      <c r="C82" s="212"/>
      <c r="D82" s="234"/>
      <c r="E82" s="292"/>
      <c r="F82" s="292"/>
      <c r="G82" s="235"/>
      <c r="H82" s="292"/>
      <c r="I82" s="292"/>
      <c r="J82" s="292"/>
      <c r="K82" s="455"/>
    </row>
    <row r="83" spans="1:11" ht="12" customHeight="1">
      <c r="A83" s="449" t="s">
        <v>4</v>
      </c>
      <c r="B83" s="225"/>
      <c r="C83" s="226"/>
      <c r="D83" s="236">
        <v>306.99</v>
      </c>
      <c r="E83" s="293">
        <v>306.75</v>
      </c>
      <c r="F83" s="293">
        <v>312.59333333333331</v>
      </c>
      <c r="G83" s="237">
        <v>311.48</v>
      </c>
      <c r="H83" s="293">
        <v>312.27</v>
      </c>
      <c r="I83" s="293">
        <v>312.99</v>
      </c>
      <c r="J83" s="293">
        <v>311.65166666666664</v>
      </c>
      <c r="K83" s="459">
        <v>310.08999999999997</v>
      </c>
    </row>
    <row r="84" spans="1:11" ht="12" customHeight="1">
      <c r="A84" s="456" t="s">
        <v>5</v>
      </c>
      <c r="B84" s="457"/>
      <c r="C84" s="458"/>
      <c r="D84" s="460">
        <v>4.99</v>
      </c>
      <c r="E84" s="461">
        <v>4.9800000000000004</v>
      </c>
      <c r="F84" s="461">
        <v>5.0742786507811113</v>
      </c>
      <c r="G84" s="462">
        <v>5.05</v>
      </c>
      <c r="H84" s="461">
        <v>5.0599999999999996</v>
      </c>
      <c r="I84" s="461">
        <v>5.07</v>
      </c>
      <c r="J84" s="461">
        <v>5.0653564091450258</v>
      </c>
      <c r="K84" s="463">
        <v>5.04</v>
      </c>
    </row>
    <row r="85" spans="1:11" s="238" customFormat="1" ht="15.75" customHeight="1">
      <c r="A85" s="429"/>
      <c r="B85" s="429"/>
      <c r="C85" s="429"/>
      <c r="K85" s="206"/>
    </row>
    <row r="86" spans="1:11" s="238" customFormat="1" ht="27" customHeight="1">
      <c r="A86" s="471"/>
      <c r="B86" s="471"/>
      <c r="C86" s="471"/>
      <c r="D86" s="239"/>
      <c r="E86" s="239"/>
      <c r="F86" s="239"/>
      <c r="G86" s="239"/>
      <c r="J86" s="239"/>
      <c r="K86" s="206"/>
    </row>
    <row r="87" spans="1:11" s="238" customFormat="1" ht="12.75" customHeight="1">
      <c r="A87" s="226"/>
      <c r="B87" s="218"/>
      <c r="C87" s="225"/>
    </row>
    <row r="88" spans="1:11">
      <c r="A88" s="212"/>
      <c r="C88" s="212"/>
    </row>
    <row r="89" spans="1:11">
      <c r="A89" s="227"/>
      <c r="C89" s="212"/>
    </row>
  </sheetData>
  <mergeCells count="1">
    <mergeCell ref="A86:C86"/>
  </mergeCells>
  <pageMargins left="0.59055118110236227" right="0.59055118110236227" top="0.59055118110236227" bottom="0.59055118110236227" header="0.51181102362204722" footer="0.51181102362204722"/>
  <pageSetup paperSize="9" scale="5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/>
  <dimension ref="A1:I165"/>
  <sheetViews>
    <sheetView showGridLines="0" zoomScaleNormal="100" zoomScaleSheetLayoutView="100" workbookViewId="0">
      <pane xSplit="1" ySplit="4" topLeftCell="C53" activePane="bottomRight" state="frozen"/>
      <selection activeCell="A88" sqref="A88"/>
      <selection pane="topRight" activeCell="A88" sqref="A88"/>
      <selection pane="bottomLeft" activeCell="A88" sqref="A88"/>
      <selection pane="bottomRight" activeCell="A82" sqref="A82:XFD82"/>
    </sheetView>
  </sheetViews>
  <sheetFormatPr defaultRowHeight="14.1" customHeight="1"/>
  <cols>
    <col min="1" max="1" width="69.7109375" style="16" customWidth="1"/>
    <col min="2" max="3" width="12.7109375" style="16" customWidth="1"/>
    <col min="4" max="4" width="13.5703125" style="16" customWidth="1"/>
    <col min="5" max="5" width="14.140625" style="16" customWidth="1"/>
    <col min="6" max="8" width="12.7109375" style="139" customWidth="1"/>
    <col min="9" max="9" width="14.28515625" style="139" customWidth="1"/>
    <col min="10" max="16384" width="9.140625" style="139"/>
  </cols>
  <sheetData>
    <row r="1" spans="1:9" ht="14.1" customHeight="1">
      <c r="A1" s="77" t="s">
        <v>113</v>
      </c>
      <c r="B1" s="56">
        <v>2015</v>
      </c>
      <c r="C1" s="56">
        <v>2015</v>
      </c>
      <c r="D1" s="56">
        <v>2015</v>
      </c>
      <c r="E1" s="56">
        <v>2015</v>
      </c>
      <c r="F1" s="56">
        <v>2016</v>
      </c>
      <c r="G1" s="56">
        <v>2016</v>
      </c>
      <c r="H1" s="56">
        <v>2016</v>
      </c>
      <c r="I1" s="56">
        <v>2016</v>
      </c>
    </row>
    <row r="2" spans="1:9" ht="14.1" customHeight="1">
      <c r="A2" s="74"/>
      <c r="B2" s="27" t="s">
        <v>160</v>
      </c>
      <c r="C2" s="27" t="s">
        <v>161</v>
      </c>
      <c r="D2" s="27" t="s">
        <v>162</v>
      </c>
      <c r="E2" s="27" t="s">
        <v>163</v>
      </c>
      <c r="F2" s="27" t="s">
        <v>160</v>
      </c>
      <c r="G2" s="27" t="s">
        <v>161</v>
      </c>
      <c r="H2" s="27" t="s">
        <v>162</v>
      </c>
      <c r="I2" s="27" t="s">
        <v>163</v>
      </c>
    </row>
    <row r="3" spans="1:9" ht="14.1" customHeight="1">
      <c r="A3" s="74"/>
      <c r="B3" s="131" t="s">
        <v>165</v>
      </c>
      <c r="C3" s="131" t="s">
        <v>165</v>
      </c>
      <c r="D3" s="131" t="s">
        <v>165</v>
      </c>
      <c r="E3" s="131" t="s">
        <v>165</v>
      </c>
      <c r="F3" s="131" t="s">
        <v>165</v>
      </c>
      <c r="G3" s="131" t="s">
        <v>165</v>
      </c>
      <c r="H3" s="131" t="s">
        <v>165</v>
      </c>
      <c r="I3" s="131" t="s">
        <v>165</v>
      </c>
    </row>
    <row r="4" spans="1:9" ht="14.1" customHeight="1">
      <c r="A4" s="140" t="s">
        <v>159</v>
      </c>
      <c r="B4" s="315" t="s">
        <v>238</v>
      </c>
      <c r="C4" s="141"/>
      <c r="D4" s="141"/>
      <c r="E4" s="141"/>
      <c r="F4" s="28"/>
      <c r="G4" s="315" t="s">
        <v>238</v>
      </c>
      <c r="H4" s="315"/>
      <c r="I4" s="28"/>
    </row>
    <row r="5" spans="1:9" ht="14.1" customHeight="1">
      <c r="A5" s="59"/>
      <c r="B5" s="161"/>
      <c r="C5" s="161"/>
      <c r="D5" s="161"/>
      <c r="E5" s="80"/>
      <c r="F5" s="296"/>
      <c r="G5" s="296"/>
      <c r="H5" s="296"/>
      <c r="I5" s="80"/>
    </row>
    <row r="6" spans="1:9" ht="14.1" customHeight="1">
      <c r="A6" s="58" t="s">
        <v>114</v>
      </c>
      <c r="B6" s="159">
        <v>0.27100000000000002</v>
      </c>
      <c r="C6" s="159">
        <v>0.32900000000000001</v>
      </c>
      <c r="D6" s="159">
        <v>0.31</v>
      </c>
      <c r="E6" s="82">
        <v>0.23899999999999999</v>
      </c>
      <c r="F6" s="159">
        <v>0.33262783434791898</v>
      </c>
      <c r="G6" s="159">
        <v>0.3452478976283358</v>
      </c>
      <c r="H6" s="159">
        <v>0.35726332284238344</v>
      </c>
      <c r="I6" s="82">
        <v>0.32700000000000001</v>
      </c>
    </row>
    <row r="7" spans="1:9" ht="14.1" customHeight="1">
      <c r="A7" s="58" t="s">
        <v>115</v>
      </c>
      <c r="B7" s="159">
        <v>9.4E-2</v>
      </c>
      <c r="C7" s="159">
        <v>0.161</v>
      </c>
      <c r="D7" s="159">
        <v>0.13500000000000001</v>
      </c>
      <c r="E7" s="82">
        <v>6.5527875593272236E-2</v>
      </c>
      <c r="F7" s="159">
        <v>0.14858222280439293</v>
      </c>
      <c r="G7" s="159">
        <v>0.15437414791517623</v>
      </c>
      <c r="H7" s="159">
        <v>0.15875861519461376</v>
      </c>
      <c r="I7" s="82">
        <v>7.0999999999999994E-2</v>
      </c>
    </row>
    <row r="8" spans="1:9" ht="14.1" customHeight="1">
      <c r="A8" s="58" t="s">
        <v>116</v>
      </c>
      <c r="B8" s="159">
        <v>1.6E-2</v>
      </c>
      <c r="C8" s="159">
        <v>7.9000000000000001E-2</v>
      </c>
      <c r="D8" s="159">
        <v>5.8999999999999997E-2</v>
      </c>
      <c r="E8" s="82">
        <v>1.8334025939940071E-2</v>
      </c>
      <c r="F8" s="159">
        <v>7.3870569661705188E-2</v>
      </c>
      <c r="G8" s="159">
        <v>7.6738253040508617E-2</v>
      </c>
      <c r="H8" s="159">
        <v>8.2599630824801137E-2</v>
      </c>
      <c r="I8" s="82">
        <v>0.124</v>
      </c>
    </row>
    <row r="9" spans="1:9" ht="14.1" customHeight="1">
      <c r="A9" s="58" t="s">
        <v>117</v>
      </c>
      <c r="B9" s="159">
        <v>7.7594500404569403E-2</v>
      </c>
      <c r="C9" s="159">
        <v>0.14454083725038644</v>
      </c>
      <c r="D9" s="159">
        <v>0.15721554877662874</v>
      </c>
      <c r="E9" s="82">
        <v>0.27294897311957306</v>
      </c>
      <c r="F9" s="159">
        <v>8.0102860373248028E-2</v>
      </c>
      <c r="G9" s="159">
        <v>0.15956427250516314</v>
      </c>
      <c r="H9" s="159">
        <v>0.21608036864401153</v>
      </c>
      <c r="I9" s="82">
        <v>0.28616490795073918</v>
      </c>
    </row>
    <row r="10" spans="1:9" ht="14.1" customHeight="1">
      <c r="A10" s="58" t="s">
        <v>76</v>
      </c>
      <c r="B10" s="156">
        <v>446186</v>
      </c>
      <c r="C10" s="156">
        <v>447213</v>
      </c>
      <c r="D10" s="156">
        <v>425697</v>
      </c>
      <c r="E10" s="84">
        <v>409393</v>
      </c>
      <c r="F10" s="154">
        <v>400008</v>
      </c>
      <c r="G10" s="154">
        <v>404106</v>
      </c>
      <c r="H10" s="154">
        <v>398658</v>
      </c>
      <c r="I10" s="84">
        <v>376557</v>
      </c>
    </row>
    <row r="11" spans="1:9" ht="14.1" customHeight="1">
      <c r="A11" s="58" t="s">
        <v>151</v>
      </c>
      <c r="B11" s="159">
        <v>0.46200000000000002</v>
      </c>
      <c r="C11" s="159">
        <v>0.45600000000000002</v>
      </c>
      <c r="D11" s="159">
        <v>0.43926909729925506</v>
      </c>
      <c r="E11" s="92">
        <v>0.42898742984562893</v>
      </c>
      <c r="F11" s="148">
        <v>0.41807948577251702</v>
      </c>
      <c r="G11" s="148">
        <v>0.42407617096700734</v>
      </c>
      <c r="H11" s="148">
        <v>0.41592426397019472</v>
      </c>
      <c r="I11" s="92">
        <v>0.39311089999895604</v>
      </c>
    </row>
    <row r="12" spans="1:9" ht="14.1" customHeight="1" thickBot="1">
      <c r="A12" s="122" t="s">
        <v>118</v>
      </c>
      <c r="B12" s="160">
        <v>10695</v>
      </c>
      <c r="C12" s="160">
        <v>10694</v>
      </c>
      <c r="D12" s="160">
        <v>10637</v>
      </c>
      <c r="E12" s="123">
        <v>10356.79975605011</v>
      </c>
      <c r="F12" s="160">
        <v>9571.1796386241913</v>
      </c>
      <c r="G12" s="160">
        <v>9589.9296386241913</v>
      </c>
      <c r="H12" s="160">
        <v>9392.9296386241913</v>
      </c>
      <c r="I12" s="123">
        <v>9432.43</v>
      </c>
    </row>
    <row r="13" spans="1:9" ht="14.1" customHeight="1" thickTop="1">
      <c r="A13" s="59"/>
      <c r="B13" s="154"/>
      <c r="C13" s="154"/>
      <c r="D13" s="154"/>
      <c r="E13" s="86"/>
      <c r="F13" s="297"/>
      <c r="G13" s="297"/>
      <c r="H13" s="297"/>
      <c r="I13" s="86"/>
    </row>
    <row r="14" spans="1:9" ht="14.1" customHeight="1">
      <c r="A14" s="75" t="s">
        <v>104</v>
      </c>
      <c r="B14" s="162"/>
      <c r="C14" s="162"/>
      <c r="D14" s="162"/>
      <c r="E14" s="88"/>
      <c r="F14" s="298"/>
      <c r="G14" s="298"/>
      <c r="H14" s="298"/>
      <c r="I14" s="88"/>
    </row>
    <row r="15" spans="1:9" ht="14.1" customHeight="1">
      <c r="A15" s="59"/>
      <c r="B15" s="154"/>
      <c r="C15" s="154"/>
      <c r="D15" s="154"/>
      <c r="E15" s="86"/>
      <c r="F15" s="297"/>
      <c r="G15" s="297"/>
      <c r="H15" s="297"/>
      <c r="I15" s="86"/>
    </row>
    <row r="16" spans="1:9" ht="14.1" customHeight="1">
      <c r="A16" s="79" t="s">
        <v>131</v>
      </c>
      <c r="B16" s="91"/>
      <c r="C16" s="91"/>
      <c r="D16" s="91"/>
      <c r="E16" s="90"/>
      <c r="F16" s="90"/>
      <c r="G16" s="90"/>
      <c r="H16" s="90"/>
      <c r="I16" s="90"/>
    </row>
    <row r="17" spans="1:9" ht="14.1" customHeight="1">
      <c r="A17" s="58"/>
      <c r="B17" s="93"/>
      <c r="C17" s="93"/>
      <c r="D17" s="93"/>
      <c r="E17" s="92"/>
      <c r="F17" s="148"/>
      <c r="G17" s="148"/>
      <c r="H17" s="148"/>
      <c r="I17" s="92"/>
    </row>
    <row r="18" spans="1:9" ht="14.1" customHeight="1">
      <c r="A18" s="59" t="s">
        <v>207</v>
      </c>
      <c r="B18" s="152">
        <v>1.1599591112012988</v>
      </c>
      <c r="C18" s="152">
        <v>1.1621574675324675</v>
      </c>
      <c r="D18" s="152">
        <v>1.1643799715909091</v>
      </c>
      <c r="E18" s="127">
        <v>1.1645370332792209</v>
      </c>
      <c r="F18" s="164">
        <v>1.152551983723296</v>
      </c>
      <c r="G18" s="164" t="s">
        <v>182</v>
      </c>
      <c r="H18" s="164" t="s">
        <v>228</v>
      </c>
      <c r="I18" s="127" t="s">
        <v>182</v>
      </c>
    </row>
    <row r="19" spans="1:9" ht="14.1" customHeight="1">
      <c r="A19" s="59" t="s">
        <v>195</v>
      </c>
      <c r="B19" s="152">
        <v>0.47785521646644802</v>
      </c>
      <c r="C19" s="152">
        <v>0.47810248865396698</v>
      </c>
      <c r="D19" s="152">
        <v>0.47771317314401102</v>
      </c>
      <c r="E19" s="127">
        <v>0.47953658218470502</v>
      </c>
      <c r="F19" s="164">
        <v>0.474113793743214</v>
      </c>
      <c r="G19" s="164" t="s">
        <v>182</v>
      </c>
      <c r="H19" s="164" t="s">
        <v>228</v>
      </c>
      <c r="I19" s="127" t="s">
        <v>182</v>
      </c>
    </row>
    <row r="20" spans="1:9" ht="14.1" customHeight="1">
      <c r="A20" s="59" t="s">
        <v>132</v>
      </c>
      <c r="B20" s="158">
        <v>5463107</v>
      </c>
      <c r="C20" s="158">
        <v>5476293</v>
      </c>
      <c r="D20" s="158">
        <v>5482298</v>
      </c>
      <c r="E20" s="306">
        <v>5503966</v>
      </c>
      <c r="F20" s="158">
        <v>5371513</v>
      </c>
      <c r="G20" s="158">
        <v>5344240</v>
      </c>
      <c r="H20" s="158">
        <v>5301049</v>
      </c>
      <c r="I20" s="306">
        <v>5331986</v>
      </c>
    </row>
    <row r="21" spans="1:9" ht="14.1" customHeight="1">
      <c r="A21" s="66" t="s">
        <v>133</v>
      </c>
      <c r="B21" s="148">
        <v>0.55080305035211652</v>
      </c>
      <c r="C21" s="148">
        <v>0.55794512820990405</v>
      </c>
      <c r="D21" s="148">
        <v>0.55971911778600869</v>
      </c>
      <c r="E21" s="127">
        <v>0.56373803907945652</v>
      </c>
      <c r="F21" s="148">
        <v>0.57720459766177612</v>
      </c>
      <c r="G21" s="148">
        <v>0.58195908117898898</v>
      </c>
      <c r="H21" s="148">
        <v>0.58890570526701413</v>
      </c>
      <c r="I21" s="127">
        <v>0.59167709742673746</v>
      </c>
    </row>
    <row r="22" spans="1:9" ht="14.1" customHeight="1">
      <c r="A22" s="59" t="s">
        <v>143</v>
      </c>
      <c r="B22" s="158">
        <v>175.08834908327952</v>
      </c>
      <c r="C22" s="158">
        <v>181.92635065530331</v>
      </c>
      <c r="D22" s="158">
        <v>182.42092281429299</v>
      </c>
      <c r="E22" s="98">
        <v>182.26879525713173</v>
      </c>
      <c r="F22" s="150">
        <v>181.86838918853388</v>
      </c>
      <c r="G22" s="150">
        <v>194.59489955942496</v>
      </c>
      <c r="H22" s="150">
        <v>191.96502726530235</v>
      </c>
      <c r="I22" s="98">
        <v>194</v>
      </c>
    </row>
    <row r="23" spans="1:9" ht="14.1" customHeight="1">
      <c r="A23" s="59" t="s">
        <v>230</v>
      </c>
      <c r="B23" s="158">
        <v>3344.7310542216219</v>
      </c>
      <c r="C23" s="158">
        <v>3216.3190379583853</v>
      </c>
      <c r="D23" s="158">
        <v>3324.4490298913825</v>
      </c>
      <c r="E23" s="98">
        <v>3277.9920429489898</v>
      </c>
      <c r="F23" s="150">
        <v>3216.2913215825943</v>
      </c>
      <c r="G23" s="150">
        <v>3314.6004070076233</v>
      </c>
      <c r="H23" s="150">
        <v>3354.0369364304029</v>
      </c>
      <c r="I23" s="98">
        <v>3326</v>
      </c>
    </row>
    <row r="24" spans="1:9" ht="14.1" customHeight="1">
      <c r="A24" s="66" t="s">
        <v>231</v>
      </c>
      <c r="B24" s="163">
        <v>5111.0214157180644</v>
      </c>
      <c r="C24" s="163">
        <v>4894.6709025415521</v>
      </c>
      <c r="D24" s="163">
        <v>4993.3809400859918</v>
      </c>
      <c r="E24" s="100">
        <v>4926.5707669647172</v>
      </c>
      <c r="F24" s="156">
        <v>4830.8036000086695</v>
      </c>
      <c r="G24" s="156">
        <v>4898.2148538003221</v>
      </c>
      <c r="H24" s="156">
        <v>4882.0480077237053</v>
      </c>
      <c r="I24" s="100">
        <v>4882</v>
      </c>
    </row>
    <row r="25" spans="1:9" ht="14.1" customHeight="1">
      <c r="A25" s="66" t="s">
        <v>232</v>
      </c>
      <c r="B25" s="163">
        <v>1195.3603499653236</v>
      </c>
      <c r="C25" s="163">
        <v>1133.1433192787035</v>
      </c>
      <c r="D25" s="163">
        <v>1205.9099308964685</v>
      </c>
      <c r="E25" s="100">
        <v>1153.5362398820355</v>
      </c>
      <c r="F25" s="156">
        <v>1065.9570628110735</v>
      </c>
      <c r="G25" s="156">
        <v>1132.090088930511</v>
      </c>
      <c r="H25" s="156">
        <v>1196.7024329557678</v>
      </c>
      <c r="I25" s="100">
        <v>1085</v>
      </c>
    </row>
    <row r="26" spans="1:9" ht="14.1" customHeight="1">
      <c r="A26" s="59" t="s">
        <v>137</v>
      </c>
      <c r="B26" s="152">
        <v>0.17474173157138434</v>
      </c>
      <c r="C26" s="152">
        <v>0.16978664927119871</v>
      </c>
      <c r="D26" s="152">
        <v>0.19282852057845706</v>
      </c>
      <c r="E26" s="102">
        <v>0.14651971795118826</v>
      </c>
      <c r="F26" s="152">
        <v>0.22027639082006614</v>
      </c>
      <c r="G26" s="152">
        <v>0.1687002895088614</v>
      </c>
      <c r="H26" s="152">
        <v>0.19791510974725884</v>
      </c>
      <c r="I26" s="102">
        <v>0.16097763183822175</v>
      </c>
    </row>
    <row r="27" spans="1:9" ht="14.1" customHeight="1">
      <c r="A27" s="66" t="s">
        <v>134</v>
      </c>
      <c r="B27" s="148">
        <v>0.11548705141599937</v>
      </c>
      <c r="C27" s="148">
        <v>9.7357921237514425E-2</v>
      </c>
      <c r="D27" s="148">
        <v>0.1082194064670074</v>
      </c>
      <c r="E27" s="104">
        <v>0.10091363043097122</v>
      </c>
      <c r="F27" s="148">
        <v>0.11762285712072987</v>
      </c>
      <c r="G27" s="148">
        <v>9.8932657679961553E-2</v>
      </c>
      <c r="H27" s="148">
        <v>9.4956904273795703E-2</v>
      </c>
      <c r="I27" s="104">
        <v>9.0687699421879264E-2</v>
      </c>
    </row>
    <row r="28" spans="1:9" ht="14.1" customHeight="1">
      <c r="A28" s="66" t="s">
        <v>135</v>
      </c>
      <c r="B28" s="148">
        <v>0.24684781129213809</v>
      </c>
      <c r="C28" s="148">
        <v>0.2596854188668688</v>
      </c>
      <c r="D28" s="148">
        <v>0.30023117450430048</v>
      </c>
      <c r="E28" s="104">
        <v>0.20529041289956015</v>
      </c>
      <c r="F28" s="148">
        <v>0.35699842957274119</v>
      </c>
      <c r="G28" s="148">
        <v>0.26485284522895425</v>
      </c>
      <c r="H28" s="148">
        <v>0.34327746559441619</v>
      </c>
      <c r="I28" s="104">
        <v>0.2622183886558771</v>
      </c>
    </row>
    <row r="29" spans="1:9" ht="14.1" customHeight="1">
      <c r="A29" s="67" t="s">
        <v>233</v>
      </c>
      <c r="B29" s="152">
        <v>0.29787660256410259</v>
      </c>
      <c r="C29" s="152">
        <v>0.32333023502854868</v>
      </c>
      <c r="D29" s="152">
        <v>0.32930851258748944</v>
      </c>
      <c r="E29" s="102">
        <v>0.33171602253081256</v>
      </c>
      <c r="F29" s="152">
        <v>0.33887912591687042</v>
      </c>
      <c r="G29" s="152">
        <v>0.34068429646590714</v>
      </c>
      <c r="H29" s="152">
        <v>0.3460619188109198</v>
      </c>
      <c r="I29" s="102">
        <v>0.35290343278793712</v>
      </c>
    </row>
    <row r="30" spans="1:9" ht="14.1" customHeight="1">
      <c r="A30" s="58" t="s">
        <v>136</v>
      </c>
      <c r="B30" s="163">
        <v>5622.3820082431739</v>
      </c>
      <c r="C30" s="163">
        <v>5761.4513955788034</v>
      </c>
      <c r="D30" s="163">
        <v>4488.9579812334032</v>
      </c>
      <c r="E30" s="100">
        <v>7601.1494197864467</v>
      </c>
      <c r="F30" s="156">
        <v>5915.6923118380382</v>
      </c>
      <c r="G30" s="156">
        <v>6211.0234325112524</v>
      </c>
      <c r="H30" s="156">
        <v>5517.4484189985806</v>
      </c>
      <c r="I30" s="100">
        <v>6363.4800137588745</v>
      </c>
    </row>
    <row r="31" spans="1:9" ht="14.1" customHeight="1">
      <c r="A31" s="58" t="s">
        <v>152</v>
      </c>
      <c r="B31" s="163">
        <v>16213.477453279786</v>
      </c>
      <c r="C31" s="163">
        <v>16394.051491435272</v>
      </c>
      <c r="D31" s="163">
        <v>14659.034141873242</v>
      </c>
      <c r="E31" s="100">
        <v>20596.788010485416</v>
      </c>
      <c r="F31" s="156">
        <v>17203.60621560067</v>
      </c>
      <c r="G31" s="156">
        <v>17562.753035303645</v>
      </c>
      <c r="H31" s="156">
        <v>17819.460726775371</v>
      </c>
      <c r="I31" s="100">
        <v>19698.994382757293</v>
      </c>
    </row>
    <row r="32" spans="1:9" ht="14.1" customHeight="1">
      <c r="A32" s="59" t="s">
        <v>184</v>
      </c>
      <c r="B32" s="158">
        <v>2188051</v>
      </c>
      <c r="C32" s="158">
        <v>2257525</v>
      </c>
      <c r="D32" s="158">
        <v>2314811</v>
      </c>
      <c r="E32" s="96">
        <v>2359799</v>
      </c>
      <c r="F32" s="158">
        <v>2366104</v>
      </c>
      <c r="G32" s="158">
        <v>2422602</v>
      </c>
      <c r="H32" s="158">
        <v>2469111</v>
      </c>
      <c r="I32" s="96">
        <v>2554703</v>
      </c>
    </row>
    <row r="33" spans="1:9" ht="14.1" customHeight="1">
      <c r="A33" s="58" t="s">
        <v>175</v>
      </c>
      <c r="B33" s="148">
        <v>0.83</v>
      </c>
      <c r="C33" s="148">
        <v>0.83</v>
      </c>
      <c r="D33" s="148">
        <v>0.83</v>
      </c>
      <c r="E33" s="92">
        <v>0.83</v>
      </c>
      <c r="F33" s="148">
        <v>0.83</v>
      </c>
      <c r="G33" s="148">
        <v>0.83</v>
      </c>
      <c r="H33" s="148">
        <v>0.83</v>
      </c>
      <c r="I33" s="92">
        <v>0.86180000000000001</v>
      </c>
    </row>
    <row r="34" spans="1:9" ht="14.1" customHeight="1">
      <c r="A34" s="58" t="s">
        <v>173</v>
      </c>
      <c r="B34" s="148">
        <v>0.79900000000000004</v>
      </c>
      <c r="C34" s="148">
        <v>0.90769999999999995</v>
      </c>
      <c r="D34" s="148">
        <v>0.95399999999999996</v>
      </c>
      <c r="E34" s="92">
        <v>0.97299999999999998</v>
      </c>
      <c r="F34" s="148">
        <v>0.97399999999999998</v>
      </c>
      <c r="G34" s="148">
        <v>0.97599999999999998</v>
      </c>
      <c r="H34" s="148">
        <v>0.97799999999999998</v>
      </c>
      <c r="I34" s="92">
        <v>0.98</v>
      </c>
    </row>
    <row r="35" spans="1:9" ht="14.1" customHeight="1">
      <c r="A35" s="59"/>
      <c r="B35" s="154"/>
      <c r="C35" s="154"/>
      <c r="D35" s="154"/>
      <c r="E35" s="86"/>
      <c r="F35" s="297"/>
      <c r="G35" s="297"/>
      <c r="H35" s="297"/>
      <c r="I35" s="86"/>
    </row>
    <row r="36" spans="1:9" ht="14.1" customHeight="1">
      <c r="A36" s="79" t="s">
        <v>119</v>
      </c>
      <c r="B36" s="91"/>
      <c r="C36" s="91"/>
      <c r="D36" s="91"/>
      <c r="E36" s="106"/>
      <c r="F36" s="106"/>
      <c r="G36" s="106"/>
      <c r="H36" s="106"/>
      <c r="I36" s="106"/>
    </row>
    <row r="37" spans="1:9" ht="14.1" customHeight="1">
      <c r="A37" s="59"/>
      <c r="B37" s="93"/>
      <c r="C37" s="93"/>
      <c r="D37" s="93"/>
      <c r="E37" s="86"/>
      <c r="F37" s="297"/>
      <c r="G37" s="297"/>
      <c r="H37" s="297"/>
      <c r="I37" s="86"/>
    </row>
    <row r="38" spans="1:9" ht="14.1" customHeight="1">
      <c r="A38" s="75" t="s">
        <v>153</v>
      </c>
      <c r="B38" s="159"/>
      <c r="C38" s="159"/>
      <c r="D38" s="159"/>
      <c r="E38" s="86"/>
      <c r="F38" s="297"/>
      <c r="G38" s="297"/>
      <c r="H38" s="297"/>
      <c r="I38" s="86"/>
    </row>
    <row r="39" spans="1:9" ht="14.1" customHeight="1">
      <c r="A39" s="67" t="s">
        <v>208</v>
      </c>
      <c r="B39" s="150">
        <v>1473112</v>
      </c>
      <c r="C39" s="150">
        <v>1471899</v>
      </c>
      <c r="D39" s="150">
        <v>1466792</v>
      </c>
      <c r="E39" s="109">
        <v>1460762</v>
      </c>
      <c r="F39" s="150">
        <v>1447961</v>
      </c>
      <c r="G39" s="150">
        <v>1440696</v>
      </c>
      <c r="H39" s="150">
        <v>1437116</v>
      </c>
      <c r="I39" s="109">
        <v>1422589</v>
      </c>
    </row>
    <row r="40" spans="1:9" ht="14.1" customHeight="1">
      <c r="A40" s="58" t="s">
        <v>121</v>
      </c>
      <c r="B40" s="156">
        <v>765184.29295000015</v>
      </c>
      <c r="C40" s="156">
        <v>690871.05966666713</v>
      </c>
      <c r="D40" s="156">
        <v>685704.95103333297</v>
      </c>
      <c r="E40" s="107">
        <v>700054.29031666706</v>
      </c>
      <c r="F40" s="156">
        <v>729518.74866649986</v>
      </c>
      <c r="G40" s="156">
        <v>671141.0298593333</v>
      </c>
      <c r="H40" s="156">
        <v>642249.82715099992</v>
      </c>
      <c r="I40" s="107">
        <v>685638.49487316667</v>
      </c>
    </row>
    <row r="41" spans="1:9" ht="14.1" customHeight="1">
      <c r="A41" s="67" t="s">
        <v>180</v>
      </c>
      <c r="B41" s="150">
        <v>172.356956755981</v>
      </c>
      <c r="C41" s="150">
        <v>155.67947995627406</v>
      </c>
      <c r="D41" s="150">
        <v>155.62909150524166</v>
      </c>
      <c r="E41" s="109">
        <v>159.40118206848953</v>
      </c>
      <c r="F41" s="150">
        <v>167.09138900601272</v>
      </c>
      <c r="G41" s="150">
        <v>154.88773630199884</v>
      </c>
      <c r="H41" s="150">
        <v>148.90826324599928</v>
      </c>
      <c r="I41" s="109">
        <v>159</v>
      </c>
    </row>
    <row r="42" spans="1:9" ht="14.1" customHeight="1">
      <c r="A42" s="67" t="s">
        <v>181</v>
      </c>
      <c r="B42" s="150">
        <v>2768.0755230292107</v>
      </c>
      <c r="C42" s="150">
        <v>2768.0755230292107</v>
      </c>
      <c r="D42" s="150">
        <v>2750.2429027274125</v>
      </c>
      <c r="E42" s="109">
        <v>2690.8489008678876</v>
      </c>
      <c r="F42" s="150">
        <v>2592.0831408892359</v>
      </c>
      <c r="G42" s="150">
        <v>2649.1545679799856</v>
      </c>
      <c r="H42" s="150">
        <v>2532.7743176127742</v>
      </c>
      <c r="I42" s="109">
        <v>2502</v>
      </c>
    </row>
    <row r="43" spans="1:9" ht="14.1" customHeight="1">
      <c r="A43" s="59"/>
      <c r="B43" s="154"/>
      <c r="C43" s="154"/>
      <c r="D43" s="154"/>
      <c r="E43" s="92"/>
      <c r="F43" s="148"/>
      <c r="G43" s="148"/>
      <c r="H43" s="148"/>
      <c r="I43" s="92"/>
    </row>
    <row r="44" spans="1:9" ht="14.1" customHeight="1">
      <c r="A44" s="75" t="s">
        <v>122</v>
      </c>
      <c r="B44" s="159"/>
      <c r="C44" s="159"/>
      <c r="D44" s="159"/>
      <c r="E44" s="92"/>
      <c r="F44" s="148"/>
      <c r="G44" s="148"/>
      <c r="H44" s="148"/>
      <c r="I44" s="92"/>
    </row>
    <row r="45" spans="1:9" ht="14.1" customHeight="1">
      <c r="A45" s="67" t="s">
        <v>209</v>
      </c>
      <c r="B45" s="128">
        <v>0.38624321674226825</v>
      </c>
      <c r="C45" s="128">
        <v>0.38561254019292607</v>
      </c>
      <c r="D45" s="128">
        <v>0.39028180737217599</v>
      </c>
      <c r="E45" s="127">
        <v>0.38837631946118362</v>
      </c>
      <c r="F45" s="164">
        <v>0.38318726016884114</v>
      </c>
      <c r="G45" s="164">
        <v>0.38240000000000002</v>
      </c>
      <c r="H45" s="164">
        <v>0.38080000000000003</v>
      </c>
      <c r="I45" s="127">
        <v>0.38200000000000001</v>
      </c>
    </row>
    <row r="46" spans="1:9" ht="14.1" customHeight="1">
      <c r="A46" s="66" t="s">
        <v>123</v>
      </c>
      <c r="B46" s="154">
        <v>564860</v>
      </c>
      <c r="C46" s="154">
        <v>580995</v>
      </c>
      <c r="D46" s="154">
        <v>583240</v>
      </c>
      <c r="E46" s="84">
        <v>585511</v>
      </c>
      <c r="F46" s="154">
        <v>581744</v>
      </c>
      <c r="G46" s="154">
        <v>579706</v>
      </c>
      <c r="H46" s="154">
        <v>577325</v>
      </c>
      <c r="I46" s="84">
        <v>566956</v>
      </c>
    </row>
    <row r="47" spans="1:9" ht="14.1" customHeight="1">
      <c r="A47" s="66" t="s">
        <v>124</v>
      </c>
      <c r="B47" s="154">
        <v>324363</v>
      </c>
      <c r="C47" s="154">
        <v>328039</v>
      </c>
      <c r="D47" s="154">
        <v>334709</v>
      </c>
      <c r="E47" s="84">
        <v>340695</v>
      </c>
      <c r="F47" s="154">
        <v>341903</v>
      </c>
      <c r="G47" s="154">
        <v>344699</v>
      </c>
      <c r="H47" s="154">
        <v>348224</v>
      </c>
      <c r="I47" s="84">
        <v>346557</v>
      </c>
    </row>
    <row r="48" spans="1:9" ht="14.1" customHeight="1">
      <c r="A48" s="66" t="s">
        <v>125</v>
      </c>
      <c r="B48" s="154">
        <v>60870</v>
      </c>
      <c r="C48" s="154">
        <v>63214</v>
      </c>
      <c r="D48" s="154">
        <v>65916</v>
      </c>
      <c r="E48" s="84">
        <v>70265</v>
      </c>
      <c r="F48" s="154">
        <v>77421</v>
      </c>
      <c r="G48" s="154">
        <v>84183</v>
      </c>
      <c r="H48" s="154">
        <v>93015</v>
      </c>
      <c r="I48" s="84">
        <v>102003</v>
      </c>
    </row>
    <row r="49" spans="1:9" ht="14.1" customHeight="1">
      <c r="A49" s="67" t="s">
        <v>126</v>
      </c>
      <c r="B49" s="149">
        <v>950093</v>
      </c>
      <c r="C49" s="149">
        <v>972248</v>
      </c>
      <c r="D49" s="149">
        <v>983865</v>
      </c>
      <c r="E49" s="111">
        <v>996471</v>
      </c>
      <c r="F49" s="149">
        <v>1001068</v>
      </c>
      <c r="G49" s="149">
        <v>1008588</v>
      </c>
      <c r="H49" s="149">
        <v>1018564</v>
      </c>
      <c r="I49" s="111">
        <v>1015516</v>
      </c>
    </row>
    <row r="50" spans="1:9" ht="14.1" customHeight="1">
      <c r="A50" s="67" t="s">
        <v>234</v>
      </c>
      <c r="B50" s="149">
        <v>3498.8671107902846</v>
      </c>
      <c r="C50" s="149">
        <v>3722.3593177031266</v>
      </c>
      <c r="D50" s="149">
        <v>3570.2991075957084</v>
      </c>
      <c r="E50" s="111">
        <v>3640.6503577479721</v>
      </c>
      <c r="F50" s="149">
        <v>3596.9126666598763</v>
      </c>
      <c r="G50" s="149">
        <v>3747.3147957249553</v>
      </c>
      <c r="H50" s="149">
        <v>3521.2661906968092</v>
      </c>
      <c r="I50" s="111">
        <v>3557</v>
      </c>
    </row>
    <row r="51" spans="1:9" ht="14.1" customHeight="1">
      <c r="A51" s="67" t="s">
        <v>154</v>
      </c>
      <c r="B51" s="149">
        <v>40795</v>
      </c>
      <c r="C51" s="149">
        <v>29351</v>
      </c>
      <c r="D51" s="149">
        <v>29004</v>
      </c>
      <c r="E51" s="111">
        <v>28754</v>
      </c>
      <c r="F51" s="149">
        <v>27802</v>
      </c>
      <c r="G51" s="149">
        <v>27824</v>
      </c>
      <c r="H51" s="149">
        <v>26622</v>
      </c>
      <c r="I51" s="111">
        <v>25802</v>
      </c>
    </row>
    <row r="52" spans="1:9" ht="14.1" customHeight="1">
      <c r="A52" s="58"/>
      <c r="B52" s="154"/>
      <c r="C52" s="154"/>
      <c r="D52" s="154"/>
      <c r="E52" s="92"/>
      <c r="F52" s="148"/>
      <c r="G52" s="148"/>
      <c r="H52" s="148"/>
      <c r="I52" s="92"/>
    </row>
    <row r="53" spans="1:9" ht="14.1" customHeight="1">
      <c r="A53" s="75" t="s">
        <v>127</v>
      </c>
      <c r="B53" s="154"/>
      <c r="C53" s="154"/>
      <c r="D53" s="154"/>
      <c r="E53" s="92"/>
      <c r="F53" s="148"/>
      <c r="G53" s="148"/>
      <c r="H53" s="148"/>
      <c r="I53" s="92"/>
    </row>
    <row r="54" spans="1:9" ht="14.1" customHeight="1">
      <c r="A54" s="59" t="s">
        <v>210</v>
      </c>
      <c r="B54" s="128">
        <v>0.27435033714453239</v>
      </c>
      <c r="C54" s="128">
        <v>0.27387157833430403</v>
      </c>
      <c r="D54" s="128">
        <v>0.27505161943319839</v>
      </c>
      <c r="E54" s="127">
        <v>0.27635728657660247</v>
      </c>
      <c r="F54" s="164">
        <v>0.2754420485005708</v>
      </c>
      <c r="G54" s="164">
        <v>0.27489999999999998</v>
      </c>
      <c r="H54" s="164">
        <v>0.27560000000000001</v>
      </c>
      <c r="I54" s="127">
        <v>0.27700000000000002</v>
      </c>
    </row>
    <row r="55" spans="1:9" ht="14.1" customHeight="1">
      <c r="A55" s="66" t="s">
        <v>128</v>
      </c>
      <c r="B55" s="156">
        <v>174338.5</v>
      </c>
      <c r="C55" s="156">
        <v>168461.5</v>
      </c>
      <c r="D55" s="156">
        <v>165519.5</v>
      </c>
      <c r="E55" s="107">
        <v>156961</v>
      </c>
      <c r="F55" s="156">
        <v>147978</v>
      </c>
      <c r="G55" s="156">
        <v>141120</v>
      </c>
      <c r="H55" s="156">
        <v>134851</v>
      </c>
      <c r="I55" s="107">
        <v>128998.5</v>
      </c>
    </row>
    <row r="56" spans="1:9" ht="14.1" customHeight="1">
      <c r="A56" s="66" t="s">
        <v>155</v>
      </c>
      <c r="B56" s="156">
        <v>306330</v>
      </c>
      <c r="C56" s="156">
        <v>305707</v>
      </c>
      <c r="D56" s="156">
        <v>306115</v>
      </c>
      <c r="E56" s="107">
        <v>306722</v>
      </c>
      <c r="F56" s="156">
        <v>304171</v>
      </c>
      <c r="G56" s="156">
        <v>302417</v>
      </c>
      <c r="H56" s="156">
        <v>298558</v>
      </c>
      <c r="I56" s="107">
        <v>290012</v>
      </c>
    </row>
    <row r="57" spans="1:9" ht="14.1" customHeight="1">
      <c r="A57" s="66" t="s">
        <v>129</v>
      </c>
      <c r="B57" s="156">
        <v>455544</v>
      </c>
      <c r="C57" s="156">
        <v>466702</v>
      </c>
      <c r="D57" s="156">
        <v>479886</v>
      </c>
      <c r="E57" s="107">
        <v>498092</v>
      </c>
      <c r="F57" s="156">
        <v>511671</v>
      </c>
      <c r="G57" s="156">
        <v>527772</v>
      </c>
      <c r="H57" s="156">
        <v>545283</v>
      </c>
      <c r="I57" s="107">
        <v>550002</v>
      </c>
    </row>
    <row r="58" spans="1:9" ht="14.1" customHeight="1">
      <c r="A58" s="67" t="s">
        <v>130</v>
      </c>
      <c r="B58" s="150">
        <v>936212.5</v>
      </c>
      <c r="C58" s="150">
        <v>940870.5</v>
      </c>
      <c r="D58" s="150">
        <v>951520.5</v>
      </c>
      <c r="E58" s="109">
        <v>961775</v>
      </c>
      <c r="F58" s="150">
        <v>963820</v>
      </c>
      <c r="G58" s="150">
        <v>971309</v>
      </c>
      <c r="H58" s="150">
        <v>978692</v>
      </c>
      <c r="I58" s="109">
        <v>969012.5</v>
      </c>
    </row>
    <row r="59" spans="1:9" ht="14.1" customHeight="1">
      <c r="A59" s="59" t="s">
        <v>235</v>
      </c>
      <c r="B59" s="150">
        <v>3222.1747807863962</v>
      </c>
      <c r="C59" s="150">
        <v>3291.6454337300584</v>
      </c>
      <c r="D59" s="150">
        <v>3261.2526514410297</v>
      </c>
      <c r="E59" s="109">
        <v>3373.3091924245123</v>
      </c>
      <c r="F59" s="150">
        <v>3280</v>
      </c>
      <c r="G59" s="150">
        <v>3420.4340013669334</v>
      </c>
      <c r="H59" s="150">
        <v>3301.6443899758656</v>
      </c>
      <c r="I59" s="109">
        <v>3325</v>
      </c>
    </row>
    <row r="60" spans="1:9" ht="14.1" customHeight="1">
      <c r="A60" s="58"/>
      <c r="B60" s="154"/>
      <c r="C60" s="154"/>
      <c r="D60" s="154"/>
      <c r="E60" s="92"/>
      <c r="F60" s="148"/>
      <c r="G60" s="148"/>
      <c r="H60" s="148"/>
      <c r="I60" s="92"/>
    </row>
    <row r="61" spans="1:9" ht="14.1" customHeight="1">
      <c r="A61" s="75" t="s">
        <v>156</v>
      </c>
      <c r="B61" s="154"/>
      <c r="C61" s="154"/>
      <c r="D61" s="154"/>
      <c r="E61" s="92"/>
      <c r="F61" s="148"/>
      <c r="G61" s="148"/>
      <c r="H61" s="148"/>
      <c r="I61" s="92"/>
    </row>
    <row r="62" spans="1:9" ht="14.1" customHeight="1">
      <c r="A62" s="59" t="s">
        <v>157</v>
      </c>
      <c r="B62" s="150">
        <v>109489</v>
      </c>
      <c r="C62" s="150">
        <v>108676</v>
      </c>
      <c r="D62" s="150">
        <v>107566</v>
      </c>
      <c r="E62" s="109">
        <v>106564</v>
      </c>
      <c r="F62" s="150">
        <v>95679</v>
      </c>
      <c r="G62" s="150">
        <v>94662</v>
      </c>
      <c r="H62" s="150">
        <v>93572</v>
      </c>
      <c r="I62" s="109">
        <v>92486</v>
      </c>
    </row>
    <row r="63" spans="1:9" ht="14.1" customHeight="1">
      <c r="A63" s="118" t="s">
        <v>236</v>
      </c>
      <c r="B63" s="157">
        <v>66107</v>
      </c>
      <c r="C63" s="157">
        <v>65406</v>
      </c>
      <c r="D63" s="157">
        <v>7999</v>
      </c>
      <c r="E63" s="125">
        <v>7427</v>
      </c>
      <c r="F63" s="157">
        <v>256</v>
      </c>
      <c r="G63" s="157">
        <v>256</v>
      </c>
      <c r="H63" s="157">
        <v>256</v>
      </c>
      <c r="I63" s="125">
        <v>0</v>
      </c>
    </row>
    <row r="64" spans="1:9" ht="14.1" customHeight="1">
      <c r="A64" s="59"/>
      <c r="B64" s="154"/>
      <c r="C64" s="154"/>
      <c r="D64" s="154"/>
      <c r="E64" s="92"/>
      <c r="F64" s="148"/>
      <c r="G64" s="148"/>
      <c r="H64" s="148"/>
      <c r="I64" s="92"/>
    </row>
    <row r="65" spans="1:9" ht="14.1" customHeight="1">
      <c r="A65" s="59"/>
      <c r="B65" s="154"/>
      <c r="C65" s="154"/>
      <c r="D65" s="154"/>
      <c r="E65" s="92"/>
      <c r="F65" s="148"/>
      <c r="G65" s="148"/>
      <c r="H65" s="148"/>
      <c r="I65" s="92"/>
    </row>
    <row r="66" spans="1:9" ht="14.1" customHeight="1">
      <c r="A66" s="75" t="s">
        <v>111</v>
      </c>
      <c r="B66" s="159"/>
      <c r="C66" s="159"/>
      <c r="D66" s="159"/>
      <c r="E66" s="92"/>
      <c r="F66" s="148"/>
      <c r="G66" s="148"/>
      <c r="H66" s="148"/>
      <c r="I66" s="92"/>
    </row>
    <row r="67" spans="1:9" ht="14.1" customHeight="1">
      <c r="A67" s="58"/>
      <c r="B67" s="154"/>
      <c r="C67" s="154"/>
      <c r="D67" s="154"/>
      <c r="E67" s="92"/>
      <c r="F67" s="148"/>
      <c r="G67" s="148"/>
      <c r="H67" s="148"/>
      <c r="I67" s="92"/>
    </row>
    <row r="68" spans="1:9" ht="14.1" customHeight="1">
      <c r="A68" s="79" t="s">
        <v>131</v>
      </c>
      <c r="B68" s="114"/>
      <c r="C68" s="114"/>
      <c r="D68" s="114"/>
      <c r="E68" s="90"/>
      <c r="F68" s="114"/>
      <c r="G68" s="114"/>
      <c r="H68" s="114"/>
      <c r="I68" s="90"/>
    </row>
    <row r="69" spans="1:9" ht="14.1" customHeight="1">
      <c r="A69" s="59"/>
      <c r="B69" s="93"/>
      <c r="C69" s="93"/>
      <c r="D69" s="93"/>
      <c r="E69" s="92"/>
      <c r="F69" s="148"/>
      <c r="G69" s="148"/>
      <c r="H69" s="148"/>
      <c r="I69" s="92"/>
    </row>
    <row r="70" spans="1:9" ht="14.1" customHeight="1">
      <c r="A70" s="59" t="s">
        <v>193</v>
      </c>
      <c r="B70" s="152">
        <v>1.0640000000000001</v>
      </c>
      <c r="C70" s="152">
        <v>1.0448699731884084</v>
      </c>
      <c r="D70" s="152">
        <v>1.085</v>
      </c>
      <c r="E70" s="94">
        <v>1.0369828202204852</v>
      </c>
      <c r="F70" s="152">
        <v>1.0444200385356455</v>
      </c>
      <c r="G70" s="152">
        <v>1.0446488439306358</v>
      </c>
      <c r="H70" s="152">
        <v>1.1072601156069364</v>
      </c>
      <c r="I70" s="94">
        <v>1.0580000000000001</v>
      </c>
    </row>
    <row r="71" spans="1:9" ht="14.1" customHeight="1">
      <c r="A71" s="59" t="s">
        <v>194</v>
      </c>
      <c r="B71" s="152">
        <v>0.46</v>
      </c>
      <c r="C71" s="152">
        <v>0.46669597328049522</v>
      </c>
      <c r="D71" s="152">
        <v>0.47199999999999998</v>
      </c>
      <c r="E71" s="94">
        <v>0.47274134098122983</v>
      </c>
      <c r="F71" s="95">
        <v>0.47882775516830428</v>
      </c>
      <c r="G71" s="95">
        <v>0.48306743560977566</v>
      </c>
      <c r="H71" s="95">
        <v>0.49582019531277188</v>
      </c>
      <c r="I71" s="94">
        <v>0.502</v>
      </c>
    </row>
    <row r="72" spans="1:9" ht="14.1" customHeight="1">
      <c r="A72" s="69" t="s">
        <v>132</v>
      </c>
      <c r="B72" s="150">
        <v>1189296</v>
      </c>
      <c r="C72" s="150">
        <v>1179584</v>
      </c>
      <c r="D72" s="150">
        <v>1234540</v>
      </c>
      <c r="E72" s="109">
        <v>1229655</v>
      </c>
      <c r="F72" s="150">
        <v>1218112</v>
      </c>
      <c r="G72" s="150">
        <v>1220698</v>
      </c>
      <c r="H72" s="150">
        <v>1280724</v>
      </c>
      <c r="I72" s="109">
        <v>1258508</v>
      </c>
    </row>
    <row r="73" spans="1:9" ht="14.1" customHeight="1">
      <c r="A73" s="70" t="s">
        <v>133</v>
      </c>
      <c r="B73" s="148">
        <v>0.36299999999999999</v>
      </c>
      <c r="C73" s="148">
        <v>0.36918099940317944</v>
      </c>
      <c r="D73" s="148">
        <v>0.36</v>
      </c>
      <c r="E73" s="92">
        <v>0.37342587961664042</v>
      </c>
      <c r="F73" s="148">
        <v>0.38495064493248571</v>
      </c>
      <c r="G73" s="148">
        <v>0.39631669749602277</v>
      </c>
      <c r="H73" s="148">
        <v>0.39631669749602277</v>
      </c>
      <c r="I73" s="92">
        <v>0.41899999999999998</v>
      </c>
    </row>
    <row r="74" spans="1:9" ht="14.1" customHeight="1">
      <c r="A74" s="59" t="s">
        <v>143</v>
      </c>
      <c r="B74" s="153">
        <v>202</v>
      </c>
      <c r="C74" s="153">
        <v>216.8</v>
      </c>
      <c r="D74" s="153">
        <v>217</v>
      </c>
      <c r="E74" s="115">
        <v>215.48004064960466</v>
      </c>
      <c r="F74" s="153">
        <v>206.65441249010573</v>
      </c>
      <c r="G74" s="153">
        <v>219.10311406363144</v>
      </c>
      <c r="H74" s="153">
        <v>218.40902640618029</v>
      </c>
      <c r="I74" s="115">
        <v>216</v>
      </c>
    </row>
    <row r="75" spans="1:9" ht="14.1" customHeight="1">
      <c r="A75" s="59" t="s">
        <v>230</v>
      </c>
      <c r="B75" s="150">
        <v>1613</v>
      </c>
      <c r="C75" s="150">
        <v>1690</v>
      </c>
      <c r="D75" s="150">
        <v>1828</v>
      </c>
      <c r="E75" s="109">
        <v>1627.4068775601647</v>
      </c>
      <c r="F75" s="150">
        <v>1575.7833505221486</v>
      </c>
      <c r="G75" s="150">
        <v>1634.1902978304522</v>
      </c>
      <c r="H75" s="150">
        <v>1815.5760120537107</v>
      </c>
      <c r="I75" s="109">
        <v>1648</v>
      </c>
    </row>
    <row r="76" spans="1:9" ht="14.1" customHeight="1">
      <c r="A76" s="59"/>
      <c r="B76" s="165"/>
      <c r="C76" s="165"/>
      <c r="D76" s="165"/>
      <c r="E76" s="92"/>
      <c r="F76" s="148"/>
      <c r="G76" s="148"/>
      <c r="H76" s="148"/>
      <c r="I76" s="92"/>
    </row>
    <row r="77" spans="1:9" ht="14.1" customHeight="1">
      <c r="A77" s="79" t="s">
        <v>119</v>
      </c>
      <c r="B77" s="91"/>
      <c r="C77" s="91"/>
      <c r="D77" s="91"/>
      <c r="E77" s="90"/>
      <c r="F77" s="91"/>
      <c r="G77" s="91"/>
      <c r="H77" s="91"/>
      <c r="I77" s="90"/>
    </row>
    <row r="78" spans="1:9" ht="14.1" customHeight="1">
      <c r="A78" s="58"/>
      <c r="B78" s="93"/>
      <c r="C78" s="93"/>
      <c r="D78" s="93"/>
      <c r="E78" s="92"/>
      <c r="F78" s="148"/>
      <c r="G78" s="148"/>
      <c r="H78" s="148"/>
      <c r="I78" s="92"/>
    </row>
    <row r="79" spans="1:9" ht="14.1" customHeight="1">
      <c r="A79" s="75" t="s">
        <v>120</v>
      </c>
      <c r="B79" s="154"/>
      <c r="C79" s="154"/>
      <c r="D79" s="154"/>
      <c r="E79" s="92"/>
      <c r="F79" s="148"/>
      <c r="G79" s="148"/>
      <c r="H79" s="148"/>
      <c r="I79" s="92"/>
    </row>
    <row r="80" spans="1:9" ht="14.1" customHeight="1">
      <c r="A80" s="58" t="s">
        <v>138</v>
      </c>
      <c r="B80" s="148">
        <v>0.11899999999999999</v>
      </c>
      <c r="C80" s="148">
        <v>0.11684418340606706</v>
      </c>
      <c r="D80" s="148">
        <v>0.115</v>
      </c>
      <c r="E80" s="92">
        <v>0.11346364934167147</v>
      </c>
      <c r="F80" s="148">
        <v>0.112</v>
      </c>
      <c r="G80" s="148">
        <v>0.10999470134874759</v>
      </c>
      <c r="H80" s="148">
        <v>0.10910741811175337</v>
      </c>
      <c r="I80" s="92">
        <v>0.108</v>
      </c>
    </row>
    <row r="81" spans="1:9" ht="14.1" customHeight="1">
      <c r="A81" s="242" t="s">
        <v>211</v>
      </c>
      <c r="B81" s="149">
        <v>232834</v>
      </c>
      <c r="C81" s="149">
        <v>229373</v>
      </c>
      <c r="D81" s="149">
        <v>226653</v>
      </c>
      <c r="E81" s="111">
        <v>224802</v>
      </c>
      <c r="F81" s="149">
        <v>221245</v>
      </c>
      <c r="G81" s="149">
        <v>219502</v>
      </c>
      <c r="H81" s="149">
        <v>219564</v>
      </c>
      <c r="I81" s="111">
        <v>216832</v>
      </c>
    </row>
    <row r="82" spans="1:9" ht="14.1" customHeight="1">
      <c r="A82" s="307" t="s">
        <v>212</v>
      </c>
      <c r="B82" s="149">
        <v>60622</v>
      </c>
      <c r="C82" s="149">
        <v>54237.539190000003</v>
      </c>
      <c r="D82" s="149">
        <v>52431</v>
      </c>
      <c r="E82" s="111">
        <v>51087.897136666666</v>
      </c>
      <c r="F82" s="149">
        <v>48352</v>
      </c>
      <c r="G82" s="149">
        <v>44538.932576666593</v>
      </c>
      <c r="H82" s="149">
        <v>41934.265169999999</v>
      </c>
      <c r="I82" s="111">
        <v>41543.524563333303</v>
      </c>
    </row>
    <row r="83" spans="1:9" ht="14.1" customHeight="1">
      <c r="A83" s="241"/>
      <c r="B83" s="159"/>
      <c r="C83" s="159"/>
      <c r="D83" s="159"/>
      <c r="E83" s="92"/>
      <c r="F83" s="148"/>
      <c r="G83" s="148"/>
      <c r="H83" s="148"/>
      <c r="I83" s="92"/>
    </row>
    <row r="84" spans="1:9" ht="14.1" customHeight="1">
      <c r="A84" s="75" t="s">
        <v>139</v>
      </c>
      <c r="B84" s="154"/>
      <c r="C84" s="154"/>
      <c r="D84" s="154"/>
      <c r="E84" s="92"/>
      <c r="F84" s="148"/>
      <c r="G84" s="148"/>
      <c r="H84" s="148"/>
      <c r="I84" s="92"/>
    </row>
    <row r="85" spans="1:9" ht="14.1" customHeight="1">
      <c r="A85" s="58" t="s">
        <v>190</v>
      </c>
      <c r="B85" s="148">
        <v>0.499</v>
      </c>
      <c r="C85" s="148">
        <v>0.498</v>
      </c>
      <c r="D85" s="148">
        <v>0.49299999999999999</v>
      </c>
      <c r="E85" s="92">
        <v>0.49299999999999999</v>
      </c>
      <c r="F85" s="148">
        <v>0.48799999999999999</v>
      </c>
      <c r="G85" s="148">
        <v>0.48599999999999999</v>
      </c>
      <c r="H85" s="148">
        <v>0.48199999999999998</v>
      </c>
      <c r="I85" s="92">
        <v>0.47899999999999998</v>
      </c>
    </row>
    <row r="86" spans="1:9" ht="14.1" customHeight="1">
      <c r="A86" s="66" t="s">
        <v>123</v>
      </c>
      <c r="B86" s="154">
        <v>163624</v>
      </c>
      <c r="C86" s="154">
        <v>164491</v>
      </c>
      <c r="D86" s="154">
        <v>164748</v>
      </c>
      <c r="E86" s="84">
        <v>165497</v>
      </c>
      <c r="F86" s="154">
        <v>164360</v>
      </c>
      <c r="G86" s="154">
        <v>164970</v>
      </c>
      <c r="H86" s="154">
        <v>166319</v>
      </c>
      <c r="I86" s="84">
        <v>165770</v>
      </c>
    </row>
    <row r="87" spans="1:9" ht="14.1" customHeight="1">
      <c r="A87" s="66" t="s">
        <v>141</v>
      </c>
      <c r="B87" s="154">
        <v>25041</v>
      </c>
      <c r="C87" s="154">
        <v>24898</v>
      </c>
      <c r="D87" s="154">
        <v>24779</v>
      </c>
      <c r="E87" s="84">
        <v>24570</v>
      </c>
      <c r="F87" s="154">
        <v>24287</v>
      </c>
      <c r="G87" s="154">
        <v>23731</v>
      </c>
      <c r="H87" s="154">
        <v>23806</v>
      </c>
      <c r="I87" s="84">
        <v>23678</v>
      </c>
    </row>
    <row r="88" spans="1:9" ht="14.1" customHeight="1">
      <c r="A88" s="59" t="s">
        <v>239</v>
      </c>
      <c r="B88" s="149">
        <v>188665</v>
      </c>
      <c r="C88" s="149">
        <v>189389</v>
      </c>
      <c r="D88" s="149">
        <v>189527</v>
      </c>
      <c r="E88" s="111">
        <v>190067</v>
      </c>
      <c r="F88" s="149">
        <v>188647</v>
      </c>
      <c r="G88" s="149">
        <v>188701</v>
      </c>
      <c r="H88" s="149">
        <v>190125</v>
      </c>
      <c r="I88" s="111">
        <v>189448</v>
      </c>
    </row>
    <row r="89" spans="1:9" ht="14.1" customHeight="1">
      <c r="A89" s="118" t="s">
        <v>142</v>
      </c>
      <c r="B89" s="155">
        <v>98895</v>
      </c>
      <c r="C89" s="155">
        <v>99638</v>
      </c>
      <c r="D89" s="155">
        <v>100442</v>
      </c>
      <c r="E89" s="119">
        <v>103422</v>
      </c>
      <c r="F89" s="155">
        <v>104203</v>
      </c>
      <c r="G89" s="155">
        <v>105432</v>
      </c>
      <c r="H89" s="155">
        <v>106726</v>
      </c>
      <c r="I89" s="119">
        <v>107672</v>
      </c>
    </row>
    <row r="90" spans="1:9" ht="14.1" customHeight="1">
      <c r="A90" s="59"/>
      <c r="B90" s="154"/>
      <c r="C90" s="154"/>
      <c r="D90" s="154"/>
      <c r="E90" s="92"/>
      <c r="F90" s="148"/>
      <c r="G90" s="148"/>
      <c r="H90" s="148"/>
      <c r="I90" s="92"/>
    </row>
    <row r="91" spans="1:9" ht="14.1" customHeight="1">
      <c r="A91" s="75" t="s">
        <v>112</v>
      </c>
      <c r="B91" s="154"/>
      <c r="C91" s="154"/>
      <c r="D91" s="154"/>
      <c r="E91" s="92"/>
      <c r="F91" s="148"/>
      <c r="G91" s="148"/>
      <c r="H91" s="148"/>
      <c r="I91" s="92"/>
    </row>
    <row r="92" spans="1:9" ht="14.1" customHeight="1">
      <c r="A92" s="60"/>
      <c r="B92" s="154"/>
      <c r="C92" s="154"/>
      <c r="D92" s="154"/>
      <c r="E92" s="92"/>
      <c r="F92" s="148"/>
      <c r="G92" s="148"/>
      <c r="H92" s="148"/>
      <c r="I92" s="92"/>
    </row>
    <row r="93" spans="1:9" ht="14.1" customHeight="1">
      <c r="A93" s="79" t="s">
        <v>131</v>
      </c>
      <c r="B93" s="91"/>
      <c r="C93" s="91"/>
      <c r="D93" s="91"/>
      <c r="E93" s="90"/>
      <c r="F93" s="91"/>
      <c r="G93" s="91"/>
      <c r="H93" s="91"/>
      <c r="I93" s="90"/>
    </row>
    <row r="94" spans="1:9" ht="14.1" customHeight="1">
      <c r="A94" s="59"/>
      <c r="B94" s="93"/>
      <c r="C94" s="93"/>
      <c r="D94" s="93"/>
      <c r="E94" s="92"/>
      <c r="F94" s="148"/>
      <c r="G94" s="148"/>
      <c r="H94" s="148"/>
      <c r="I94" s="92"/>
    </row>
    <row r="95" spans="1:9" ht="14.1" customHeight="1">
      <c r="A95" s="59" t="s">
        <v>192</v>
      </c>
      <c r="B95" s="152">
        <v>1.593</v>
      </c>
      <c r="C95" s="152">
        <v>1.627494052659167</v>
      </c>
      <c r="D95" s="152">
        <v>1.802</v>
      </c>
      <c r="E95" s="94">
        <v>1.6255634853433329</v>
      </c>
      <c r="F95" s="152">
        <v>1.585</v>
      </c>
      <c r="G95" s="152">
        <v>1.6320019354058304</v>
      </c>
      <c r="H95" s="152">
        <v>1.8179428248860934</v>
      </c>
      <c r="I95" s="94">
        <v>1.679</v>
      </c>
    </row>
    <row r="96" spans="1:9" ht="14.1" customHeight="1">
      <c r="A96" s="69" t="s">
        <v>191</v>
      </c>
      <c r="B96" s="152">
        <v>0.34300000000000003</v>
      </c>
      <c r="C96" s="152">
        <v>0.34300000000000003</v>
      </c>
      <c r="D96" s="152">
        <v>0.32200000000000001</v>
      </c>
      <c r="E96" s="94">
        <v>0.32726190358074786</v>
      </c>
      <c r="F96" s="152">
        <v>0.34</v>
      </c>
      <c r="G96" s="152">
        <v>0.34056046060706685</v>
      </c>
      <c r="H96" s="152">
        <v>0.32700923551904326</v>
      </c>
      <c r="I96" s="94">
        <v>0.34699999999999998</v>
      </c>
    </row>
    <row r="97" spans="1:9" ht="14.1" customHeight="1">
      <c r="A97" s="69" t="s">
        <v>213</v>
      </c>
      <c r="B97" s="150">
        <v>328544</v>
      </c>
      <c r="C97" s="150">
        <v>341645</v>
      </c>
      <c r="D97" s="150">
        <v>360000</v>
      </c>
      <c r="E97" s="109">
        <v>329844</v>
      </c>
      <c r="F97" s="150">
        <v>334011</v>
      </c>
      <c r="G97" s="150">
        <v>344607</v>
      </c>
      <c r="H97" s="150">
        <v>368595</v>
      </c>
      <c r="I97" s="109">
        <v>361149</v>
      </c>
    </row>
    <row r="98" spans="1:9" ht="14.1" customHeight="1">
      <c r="A98" s="66" t="s">
        <v>133</v>
      </c>
      <c r="B98" s="148">
        <v>0.45300000000000001</v>
      </c>
      <c r="C98" s="148">
        <v>0.442</v>
      </c>
      <c r="D98" s="148">
        <v>0.42499999999999999</v>
      </c>
      <c r="E98" s="92">
        <v>0.47011314439553242</v>
      </c>
      <c r="F98" s="148">
        <v>0.499</v>
      </c>
      <c r="G98" s="148">
        <v>0.50624914757970674</v>
      </c>
      <c r="H98" s="148">
        <v>0.48563870915232166</v>
      </c>
      <c r="I98" s="92">
        <v>0.51300000000000001</v>
      </c>
    </row>
    <row r="99" spans="1:9" ht="14.1" customHeight="1">
      <c r="A99" s="71" t="s">
        <v>143</v>
      </c>
      <c r="B99" s="319">
        <v>174</v>
      </c>
      <c r="C99" s="166">
        <v>177</v>
      </c>
      <c r="D99" s="153">
        <v>182.24269177880186</v>
      </c>
      <c r="E99" s="115">
        <v>176.09283271459876</v>
      </c>
      <c r="F99" s="153">
        <v>173.29022402292438</v>
      </c>
      <c r="G99" s="320">
        <v>187.32277399926394</v>
      </c>
      <c r="H99" s="153">
        <v>181.98946746390544</v>
      </c>
      <c r="I99" s="115">
        <v>165</v>
      </c>
    </row>
    <row r="100" spans="1:9" ht="14.1" customHeight="1">
      <c r="A100" s="59" t="s">
        <v>230</v>
      </c>
      <c r="B100" s="150">
        <v>2630</v>
      </c>
      <c r="C100" s="150">
        <v>2920</v>
      </c>
      <c r="D100" s="150">
        <v>3042</v>
      </c>
      <c r="E100" s="109">
        <v>2556.8688613113973</v>
      </c>
      <c r="F100" s="150">
        <v>2572.4416969640688</v>
      </c>
      <c r="G100" s="150">
        <v>2829.6792161906933</v>
      </c>
      <c r="H100" s="150">
        <v>3120.8088960273008</v>
      </c>
      <c r="I100" s="109">
        <v>2747</v>
      </c>
    </row>
    <row r="101" spans="1:9" ht="14.1" customHeight="1">
      <c r="A101" s="58"/>
      <c r="B101" s="154"/>
      <c r="C101" s="154"/>
      <c r="D101" s="154"/>
      <c r="E101" s="92"/>
      <c r="F101" s="148"/>
      <c r="G101" s="148"/>
      <c r="H101" s="148"/>
      <c r="I101" s="92"/>
    </row>
    <row r="102" spans="1:9" ht="14.1" customHeight="1">
      <c r="A102" s="79" t="s">
        <v>119</v>
      </c>
      <c r="B102" s="91"/>
      <c r="C102" s="91"/>
      <c r="D102" s="91"/>
      <c r="E102" s="90"/>
      <c r="F102" s="91"/>
      <c r="G102" s="91"/>
      <c r="H102" s="91"/>
      <c r="I102" s="90"/>
    </row>
    <row r="103" spans="1:9" ht="14.1" customHeight="1">
      <c r="A103" s="68"/>
      <c r="B103" s="93"/>
      <c r="C103" s="93"/>
      <c r="D103" s="93"/>
      <c r="E103" s="92"/>
      <c r="F103" s="148"/>
      <c r="G103" s="148"/>
      <c r="H103" s="148"/>
      <c r="I103" s="92"/>
    </row>
    <row r="104" spans="1:9" ht="14.1" customHeight="1">
      <c r="A104" s="76" t="s">
        <v>120</v>
      </c>
      <c r="B104" s="148"/>
      <c r="C104" s="148"/>
      <c r="D104" s="148"/>
      <c r="E104" s="92"/>
      <c r="F104" s="148"/>
      <c r="G104" s="148"/>
      <c r="H104" s="148"/>
      <c r="I104" s="92"/>
    </row>
    <row r="105" spans="1:9" ht="14.1" customHeight="1">
      <c r="A105" s="57" t="s">
        <v>138</v>
      </c>
      <c r="B105" s="148">
        <v>0.23</v>
      </c>
      <c r="C105" s="148">
        <v>0.23083582896000002</v>
      </c>
      <c r="D105" s="148">
        <v>0.22900000000000001</v>
      </c>
      <c r="E105" s="92">
        <v>0.22411613572390102</v>
      </c>
      <c r="F105" s="148">
        <v>0.21269380935200682</v>
      </c>
      <c r="G105" s="148">
        <v>0.21165803573574868</v>
      </c>
      <c r="H105" s="148">
        <v>0.20802363543779046</v>
      </c>
      <c r="I105" s="92">
        <v>0.19800000000000001</v>
      </c>
    </row>
    <row r="106" spans="1:9" ht="14.1" customHeight="1">
      <c r="A106" s="59" t="s">
        <v>183</v>
      </c>
      <c r="B106" s="149">
        <v>146310</v>
      </c>
      <c r="C106" s="149">
        <v>146663</v>
      </c>
      <c r="D106" s="149">
        <v>145758</v>
      </c>
      <c r="E106" s="111">
        <v>144466</v>
      </c>
      <c r="F106" s="149">
        <v>138362</v>
      </c>
      <c r="G106" s="149">
        <v>138377</v>
      </c>
      <c r="H106" s="149">
        <v>136821</v>
      </c>
      <c r="I106" s="111">
        <v>132887</v>
      </c>
    </row>
    <row r="107" spans="1:9" ht="14.1" customHeight="1">
      <c r="A107" s="68" t="s">
        <v>121</v>
      </c>
      <c r="B107" s="149">
        <v>51736</v>
      </c>
      <c r="C107" s="149">
        <v>48012.000000000007</v>
      </c>
      <c r="D107" s="149">
        <v>47856</v>
      </c>
      <c r="E107" s="111">
        <v>45841.595086666654</v>
      </c>
      <c r="F107" s="149">
        <v>41871.132700000002</v>
      </c>
      <c r="G107" s="149">
        <v>39147.584233333313</v>
      </c>
      <c r="H107" s="149">
        <v>36004.547966666665</v>
      </c>
      <c r="I107" s="111">
        <v>36197</v>
      </c>
    </row>
    <row r="108" spans="1:9" ht="14.1" customHeight="1">
      <c r="A108" s="68"/>
      <c r="B108" s="154"/>
      <c r="C108" s="154"/>
      <c r="D108" s="154"/>
      <c r="E108" s="92"/>
      <c r="F108" s="148"/>
      <c r="G108" s="148"/>
      <c r="H108" s="148"/>
      <c r="I108" s="92"/>
    </row>
    <row r="109" spans="1:9" ht="14.1" customHeight="1">
      <c r="A109" s="75" t="s">
        <v>139</v>
      </c>
      <c r="B109" s="154"/>
      <c r="C109" s="154"/>
      <c r="D109" s="154"/>
      <c r="E109" s="92"/>
      <c r="F109" s="148"/>
      <c r="G109" s="148"/>
      <c r="H109" s="148"/>
      <c r="I109" s="92"/>
    </row>
    <row r="110" spans="1:9" ht="14.1" customHeight="1">
      <c r="A110" s="72" t="s">
        <v>140</v>
      </c>
      <c r="B110" s="302">
        <v>0.84199999999999997</v>
      </c>
      <c r="C110" s="302">
        <v>0.83660000000000001</v>
      </c>
      <c r="D110" s="302">
        <v>0.84799999999999998</v>
      </c>
      <c r="E110" s="301">
        <v>0.85089999999999999</v>
      </c>
      <c r="F110" s="302">
        <v>0.84047822713799758</v>
      </c>
      <c r="G110" s="302">
        <v>0.8356270056776105</v>
      </c>
      <c r="H110" s="302">
        <v>0.85809278161928804</v>
      </c>
      <c r="I110" s="301">
        <v>0.86599999999999999</v>
      </c>
    </row>
    <row r="111" spans="1:9" ht="14.1" customHeight="1">
      <c r="A111" s="59" t="s">
        <v>239</v>
      </c>
      <c r="B111" s="150">
        <v>91733</v>
      </c>
      <c r="C111" s="150">
        <v>94302</v>
      </c>
      <c r="D111" s="150">
        <v>94364</v>
      </c>
      <c r="E111" s="109">
        <v>90371</v>
      </c>
      <c r="F111" s="150">
        <v>88507</v>
      </c>
      <c r="G111" s="150">
        <v>89987</v>
      </c>
      <c r="H111" s="150">
        <v>88769</v>
      </c>
      <c r="I111" s="109">
        <v>84842</v>
      </c>
    </row>
    <row r="112" spans="1:9" ht="14.1" customHeight="1" thickBot="1">
      <c r="A112" s="78" t="s">
        <v>142</v>
      </c>
      <c r="B112" s="151">
        <v>60759</v>
      </c>
      <c r="C112" s="151">
        <v>61686</v>
      </c>
      <c r="D112" s="151">
        <v>61949</v>
      </c>
      <c r="E112" s="116">
        <v>60812</v>
      </c>
      <c r="F112" s="151">
        <v>59687</v>
      </c>
      <c r="G112" s="151">
        <v>59905</v>
      </c>
      <c r="H112" s="151">
        <v>60177</v>
      </c>
      <c r="I112" s="116">
        <v>59489</v>
      </c>
    </row>
    <row r="113" spans="1:9" ht="14.1" customHeight="1">
      <c r="A113" s="58"/>
      <c r="B113" s="58"/>
      <c r="C113" s="58"/>
      <c r="D113" s="58"/>
      <c r="E113" s="58"/>
      <c r="I113" s="321"/>
    </row>
    <row r="114" spans="1:9" ht="14.1" customHeight="1">
      <c r="A114" s="58" t="s">
        <v>198</v>
      </c>
      <c r="B114" s="73"/>
      <c r="C114" s="73"/>
      <c r="D114" s="73"/>
      <c r="E114" s="73"/>
      <c r="I114" s="321"/>
    </row>
    <row r="115" spans="1:9" ht="14.1" customHeight="1">
      <c r="A115" s="58" t="s">
        <v>218</v>
      </c>
      <c r="B115" s="73"/>
      <c r="C115" s="73"/>
      <c r="D115" s="73"/>
      <c r="E115" s="73"/>
      <c r="I115" s="321"/>
    </row>
    <row r="116" spans="1:9" ht="14.1" customHeight="1">
      <c r="A116" s="58" t="s">
        <v>214</v>
      </c>
      <c r="B116" s="73"/>
      <c r="C116" s="73"/>
      <c r="D116" s="73"/>
      <c r="E116" s="73"/>
      <c r="I116" s="321"/>
    </row>
    <row r="117" spans="1:9" ht="14.1" customHeight="1">
      <c r="A117" s="58" t="s">
        <v>217</v>
      </c>
      <c r="I117" s="321"/>
    </row>
    <row r="118" spans="1:9" ht="15">
      <c r="A118" s="58" t="s">
        <v>216</v>
      </c>
      <c r="B118" s="58"/>
      <c r="C118" s="58"/>
      <c r="D118" s="58"/>
      <c r="E118" s="58"/>
      <c r="I118" s="321"/>
    </row>
    <row r="119" spans="1:9" ht="15">
      <c r="A119" s="308" t="s">
        <v>215</v>
      </c>
      <c r="B119" s="58"/>
      <c r="C119" s="58"/>
      <c r="D119" s="58"/>
      <c r="E119" s="58"/>
      <c r="I119" s="321"/>
    </row>
    <row r="120" spans="1:9" ht="12.75">
      <c r="A120" s="58"/>
      <c r="B120" s="58"/>
      <c r="C120" s="58"/>
      <c r="D120" s="58"/>
      <c r="E120" s="58"/>
      <c r="I120" s="321"/>
    </row>
    <row r="121" spans="1:9" ht="12.75">
      <c r="A121" s="58"/>
      <c r="B121" s="58"/>
      <c r="C121" s="58"/>
      <c r="D121" s="58"/>
      <c r="E121" s="58"/>
      <c r="I121" s="321"/>
    </row>
    <row r="122" spans="1:9" ht="12.75">
      <c r="A122" s="58"/>
      <c r="B122" s="58"/>
      <c r="C122" s="58"/>
      <c r="D122" s="58"/>
      <c r="E122" s="58"/>
      <c r="I122" s="321"/>
    </row>
    <row r="123" spans="1:9" ht="12.75">
      <c r="A123" s="58"/>
      <c r="B123" s="58"/>
      <c r="C123" s="58"/>
      <c r="D123" s="58"/>
      <c r="E123" s="58"/>
      <c r="I123" s="321"/>
    </row>
    <row r="124" spans="1:9" ht="12.75">
      <c r="A124" s="58"/>
      <c r="B124" s="58"/>
      <c r="C124" s="58"/>
      <c r="D124" s="58"/>
      <c r="E124" s="58"/>
      <c r="I124" s="321"/>
    </row>
    <row r="125" spans="1:9" ht="12.75">
      <c r="A125" s="58"/>
      <c r="B125" s="58"/>
      <c r="C125" s="58"/>
      <c r="D125" s="58"/>
      <c r="E125" s="58"/>
      <c r="I125" s="321"/>
    </row>
    <row r="126" spans="1:9" ht="12.75">
      <c r="A126" s="58"/>
      <c r="B126" s="58"/>
      <c r="C126" s="58"/>
      <c r="D126" s="58"/>
      <c r="E126" s="58"/>
      <c r="I126" s="321"/>
    </row>
    <row r="127" spans="1:9" ht="12.75">
      <c r="A127" s="58"/>
      <c r="B127" s="58"/>
      <c r="C127" s="58"/>
      <c r="D127" s="58"/>
      <c r="E127" s="58"/>
      <c r="I127" s="321"/>
    </row>
    <row r="128" spans="1:9" ht="12.75">
      <c r="A128" s="58"/>
      <c r="B128" s="58"/>
      <c r="C128" s="58"/>
      <c r="D128" s="58"/>
      <c r="E128" s="58"/>
      <c r="I128" s="321"/>
    </row>
    <row r="129" spans="1:9" ht="12.75">
      <c r="A129" s="58"/>
      <c r="B129" s="58"/>
      <c r="C129" s="58"/>
      <c r="D129" s="58"/>
      <c r="E129" s="58"/>
      <c r="I129" s="321"/>
    </row>
    <row r="130" spans="1:9" ht="12.75">
      <c r="A130" s="58"/>
      <c r="B130" s="58"/>
      <c r="C130" s="58"/>
      <c r="D130" s="58"/>
      <c r="E130" s="58"/>
      <c r="I130" s="321"/>
    </row>
    <row r="131" spans="1:9" ht="12.75">
      <c r="A131" s="59"/>
      <c r="B131" s="59"/>
      <c r="C131" s="59"/>
      <c r="D131" s="59"/>
      <c r="E131" s="59"/>
      <c r="I131" s="321"/>
    </row>
    <row r="132" spans="1:9" ht="12.75">
      <c r="A132" s="58"/>
      <c r="B132" s="58"/>
      <c r="C132" s="58"/>
      <c r="D132" s="58"/>
      <c r="E132" s="58"/>
      <c r="I132" s="321"/>
    </row>
    <row r="133" spans="1:9" ht="12.75">
      <c r="A133" s="58"/>
      <c r="B133" s="58"/>
      <c r="C133" s="58"/>
      <c r="D133" s="58"/>
      <c r="E133" s="58"/>
      <c r="I133" s="321"/>
    </row>
    <row r="134" spans="1:9" ht="12.75">
      <c r="A134" s="58"/>
      <c r="B134" s="58"/>
      <c r="C134" s="58"/>
      <c r="D134" s="58"/>
      <c r="E134" s="58"/>
      <c r="I134" s="321"/>
    </row>
    <row r="135" spans="1:9" ht="12.75">
      <c r="A135" s="58"/>
      <c r="B135" s="58"/>
      <c r="C135" s="58"/>
      <c r="D135" s="58"/>
      <c r="E135" s="58"/>
      <c r="I135" s="321"/>
    </row>
    <row r="136" spans="1:9" ht="12.75">
      <c r="A136" s="58"/>
      <c r="B136" s="58"/>
      <c r="C136" s="58"/>
      <c r="D136" s="58"/>
      <c r="E136" s="58"/>
      <c r="I136" s="321"/>
    </row>
    <row r="137" spans="1:9" ht="12.75">
      <c r="A137" s="58"/>
      <c r="B137" s="58"/>
      <c r="C137" s="58"/>
      <c r="D137" s="58"/>
      <c r="E137" s="58"/>
      <c r="I137" s="321"/>
    </row>
    <row r="138" spans="1:9" ht="12.75">
      <c r="A138" s="59"/>
      <c r="B138" s="59"/>
      <c r="C138" s="59"/>
      <c r="D138" s="59"/>
      <c r="E138" s="59"/>
      <c r="I138" s="321"/>
    </row>
    <row r="139" spans="1:9" ht="12.75">
      <c r="A139" s="59"/>
      <c r="B139" s="59"/>
      <c r="C139" s="59"/>
      <c r="D139" s="59"/>
      <c r="E139" s="59"/>
      <c r="I139" s="321"/>
    </row>
    <row r="140" spans="1:9" ht="15">
      <c r="A140" s="64"/>
      <c r="B140" s="64"/>
      <c r="C140" s="64"/>
      <c r="D140" s="64"/>
      <c r="E140" s="64"/>
      <c r="I140" s="321"/>
    </row>
    <row r="141" spans="1:9" ht="15">
      <c r="A141" s="65"/>
      <c r="B141" s="65"/>
      <c r="C141" s="65"/>
      <c r="D141" s="65"/>
      <c r="E141" s="65"/>
      <c r="I141" s="321"/>
    </row>
    <row r="142" spans="1:9" ht="15">
      <c r="A142" s="65"/>
      <c r="B142" s="65"/>
      <c r="C142" s="65"/>
      <c r="D142" s="65"/>
      <c r="E142" s="65"/>
      <c r="I142" s="321"/>
    </row>
    <row r="143" spans="1:9" ht="12.75">
      <c r="A143" s="61"/>
      <c r="B143" s="61"/>
      <c r="C143" s="61"/>
      <c r="D143" s="61"/>
      <c r="E143" s="61"/>
      <c r="I143" s="321"/>
    </row>
    <row r="144" spans="1:9" ht="12.75">
      <c r="A144" s="10"/>
      <c r="B144" s="10"/>
      <c r="C144" s="10"/>
      <c r="D144" s="10"/>
      <c r="E144" s="10"/>
    </row>
    <row r="145" spans="1:5" ht="12.75">
      <c r="A145" s="10"/>
      <c r="B145" s="10"/>
      <c r="C145" s="10"/>
      <c r="D145" s="10"/>
      <c r="E145" s="10"/>
    </row>
    <row r="146" spans="1:5" ht="12.75">
      <c r="A146" s="58"/>
      <c r="B146" s="58"/>
      <c r="C146" s="58"/>
      <c r="D146" s="58"/>
      <c r="E146" s="58"/>
    </row>
    <row r="147" spans="1:5" ht="12.75">
      <c r="A147" s="59"/>
      <c r="B147" s="59"/>
      <c r="C147" s="59"/>
      <c r="D147" s="59"/>
      <c r="E147" s="59"/>
    </row>
    <row r="148" spans="1:5" ht="12.75">
      <c r="A148" s="59"/>
      <c r="B148" s="59"/>
      <c r="C148" s="59"/>
      <c r="D148" s="59"/>
      <c r="E148" s="59"/>
    </row>
    <row r="149" spans="1:5" ht="12.75">
      <c r="A149" s="59"/>
      <c r="B149" s="59"/>
      <c r="C149" s="59"/>
      <c r="D149" s="59"/>
      <c r="E149" s="59"/>
    </row>
    <row r="150" spans="1:5" ht="12.75">
      <c r="A150" s="59"/>
      <c r="B150" s="59"/>
      <c r="C150" s="59"/>
      <c r="D150" s="59"/>
      <c r="E150" s="59"/>
    </row>
    <row r="151" spans="1:5" ht="12.75">
      <c r="A151" s="59"/>
      <c r="B151" s="59"/>
      <c r="C151" s="59"/>
      <c r="D151" s="59"/>
      <c r="E151" s="59"/>
    </row>
    <row r="152" spans="1:5" ht="12.75">
      <c r="A152" s="59"/>
      <c r="B152" s="59"/>
      <c r="C152" s="59"/>
      <c r="D152" s="59"/>
      <c r="E152" s="59"/>
    </row>
    <row r="153" spans="1:5" ht="12.75">
      <c r="A153" s="59"/>
      <c r="B153" s="59"/>
      <c r="C153" s="59"/>
      <c r="D153" s="59"/>
      <c r="E153" s="59"/>
    </row>
    <row r="154" spans="1:5" ht="12.75">
      <c r="A154" s="58"/>
      <c r="B154" s="58"/>
      <c r="C154" s="58"/>
      <c r="D154" s="58"/>
      <c r="E154" s="58"/>
    </row>
    <row r="155" spans="1:5" ht="12.75">
      <c r="A155" s="58"/>
      <c r="B155" s="58"/>
      <c r="C155" s="58"/>
      <c r="D155" s="58"/>
      <c r="E155" s="58"/>
    </row>
    <row r="156" spans="1:5" ht="12.75">
      <c r="A156" s="58"/>
      <c r="B156" s="58"/>
      <c r="C156" s="58"/>
      <c r="D156" s="58"/>
      <c r="E156" s="58"/>
    </row>
    <row r="157" spans="1:5" ht="12.75">
      <c r="A157" s="58"/>
      <c r="B157" s="58"/>
      <c r="C157" s="58"/>
      <c r="D157" s="58"/>
      <c r="E157" s="58"/>
    </row>
    <row r="158" spans="1:5" ht="12.75">
      <c r="A158" s="58"/>
      <c r="B158" s="58"/>
      <c r="C158" s="58"/>
      <c r="D158" s="58"/>
      <c r="E158" s="58"/>
    </row>
    <row r="159" spans="1:5" ht="12.75">
      <c r="A159" s="59"/>
      <c r="B159" s="59"/>
      <c r="C159" s="59"/>
      <c r="D159" s="59"/>
      <c r="E159" s="59"/>
    </row>
    <row r="160" spans="1:5" ht="12.75">
      <c r="A160" s="59"/>
      <c r="B160" s="59"/>
      <c r="C160" s="59"/>
      <c r="D160" s="59"/>
      <c r="E160" s="59"/>
    </row>
    <row r="161" spans="1:5" ht="12.75">
      <c r="A161" s="59"/>
      <c r="B161" s="59"/>
      <c r="C161" s="59"/>
      <c r="D161" s="59"/>
      <c r="E161" s="59"/>
    </row>
    <row r="162" spans="1:5" ht="12.75">
      <c r="A162" s="58"/>
      <c r="B162" s="58"/>
      <c r="C162" s="58"/>
      <c r="D162" s="58"/>
      <c r="E162" s="58"/>
    </row>
    <row r="163" spans="1:5" ht="12.75">
      <c r="A163" s="58"/>
      <c r="B163" s="58"/>
      <c r="C163" s="58"/>
      <c r="D163" s="58"/>
      <c r="E163" s="58"/>
    </row>
    <row r="164" spans="1:5" ht="12.75">
      <c r="A164" s="58"/>
      <c r="B164" s="58"/>
      <c r="C164" s="58"/>
      <c r="D164" s="58"/>
      <c r="E164" s="58"/>
    </row>
    <row r="165" spans="1:5" ht="12.75">
      <c r="A165" s="58"/>
      <c r="B165" s="58"/>
      <c r="C165" s="58"/>
      <c r="D165" s="58"/>
      <c r="E165" s="58"/>
    </row>
  </sheetData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rowBreaks count="1" manualBreakCount="1">
    <brk id="6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/>
  <dimension ref="A1:J167"/>
  <sheetViews>
    <sheetView showGridLines="0" tabSelected="1" topLeftCell="A94" zoomScaleNormal="100" zoomScaleSheetLayoutView="100" workbookViewId="0">
      <selection activeCell="A130" sqref="A130"/>
    </sheetView>
  </sheetViews>
  <sheetFormatPr defaultRowHeight="14.1" customHeight="1"/>
  <cols>
    <col min="1" max="1" width="60.7109375" style="16" customWidth="1"/>
    <col min="2" max="9" width="12.7109375" style="5" customWidth="1"/>
    <col min="10" max="16384" width="9.140625" style="5"/>
  </cols>
  <sheetData>
    <row r="1" spans="1:9" s="129" customFormat="1" ht="14.1" customHeight="1">
      <c r="A1" s="77" t="s">
        <v>113</v>
      </c>
      <c r="B1" s="56">
        <v>2015</v>
      </c>
      <c r="C1" s="56">
        <v>2015</v>
      </c>
      <c r="D1" s="56">
        <v>2015</v>
      </c>
      <c r="E1" s="56">
        <v>2015</v>
      </c>
      <c r="F1" s="56">
        <v>2016</v>
      </c>
      <c r="G1" s="56">
        <v>2016</v>
      </c>
      <c r="H1" s="56">
        <v>2016</v>
      </c>
      <c r="I1" s="56">
        <v>2016</v>
      </c>
    </row>
    <row r="2" spans="1:9" s="129" customFormat="1" ht="14.1" customHeight="1">
      <c r="A2" s="74"/>
      <c r="B2" s="133" t="s">
        <v>6</v>
      </c>
      <c r="C2" s="133" t="s">
        <v>32</v>
      </c>
      <c r="D2" s="133" t="s">
        <v>7</v>
      </c>
      <c r="E2" s="133" t="s">
        <v>144</v>
      </c>
      <c r="F2" s="133" t="s">
        <v>206</v>
      </c>
      <c r="G2" s="133" t="s">
        <v>32</v>
      </c>
      <c r="H2" s="133" t="s">
        <v>7</v>
      </c>
      <c r="I2" s="133" t="s">
        <v>144</v>
      </c>
    </row>
    <row r="3" spans="1:9" s="129" customFormat="1" ht="14.1" customHeight="1">
      <c r="A3" s="74"/>
      <c r="B3" s="131" t="s">
        <v>164</v>
      </c>
      <c r="C3" s="131" t="s">
        <v>164</v>
      </c>
      <c r="D3" s="131" t="s">
        <v>164</v>
      </c>
      <c r="E3" s="131" t="s">
        <v>164</v>
      </c>
      <c r="F3" s="131" t="s">
        <v>164</v>
      </c>
      <c r="G3" s="131" t="s">
        <v>164</v>
      </c>
      <c r="H3" s="131" t="s">
        <v>164</v>
      </c>
      <c r="I3" s="131" t="s">
        <v>164</v>
      </c>
    </row>
    <row r="4" spans="1:9" s="129" customFormat="1" ht="14.1" customHeight="1">
      <c r="A4" s="140" t="s">
        <v>159</v>
      </c>
      <c r="B4" s="141"/>
      <c r="C4" s="141"/>
      <c r="D4" s="141"/>
      <c r="E4" s="132"/>
      <c r="F4" s="141"/>
      <c r="G4" s="141"/>
      <c r="H4" s="141"/>
      <c r="I4" s="141"/>
    </row>
    <row r="5" spans="1:9" s="129" customFormat="1" ht="14.1" customHeight="1">
      <c r="A5" s="59"/>
      <c r="B5" s="81"/>
      <c r="C5" s="81"/>
      <c r="D5" s="161"/>
      <c r="E5" s="144"/>
      <c r="F5" s="161"/>
      <c r="G5" s="161"/>
      <c r="H5" s="161"/>
      <c r="I5" s="80"/>
    </row>
    <row r="6" spans="1:9" s="129" customFormat="1" ht="14.1" customHeight="1">
      <c r="A6" s="58" t="s">
        <v>114</v>
      </c>
      <c r="B6" s="83">
        <v>0.27100000000000002</v>
      </c>
      <c r="C6" s="83">
        <v>0.30002345840254618</v>
      </c>
      <c r="D6" s="159">
        <v>0.30299999999999999</v>
      </c>
      <c r="E6" s="82">
        <v>0.28537104131687441</v>
      </c>
      <c r="F6" s="159">
        <v>0.33262783434791898</v>
      </c>
      <c r="G6" s="159">
        <v>0.33900490080725199</v>
      </c>
      <c r="H6" s="159">
        <v>0.34520067684640049</v>
      </c>
      <c r="I6" s="82">
        <v>0.32700000000000001</v>
      </c>
    </row>
    <row r="7" spans="1:9" s="129" customFormat="1" ht="14.1" customHeight="1">
      <c r="A7" s="58" t="s">
        <v>115</v>
      </c>
      <c r="B7" s="83">
        <v>9.4E-2</v>
      </c>
      <c r="C7" s="83">
        <v>0.12766443072163119</v>
      </c>
      <c r="D7" s="159">
        <v>0.13</v>
      </c>
      <c r="E7" s="82">
        <v>0.11201020199834842</v>
      </c>
      <c r="F7" s="159">
        <v>0.14858222280439293</v>
      </c>
      <c r="G7" s="159">
        <v>0.15150895070886067</v>
      </c>
      <c r="H7" s="159">
        <v>0.15396903720627367</v>
      </c>
      <c r="I7" s="82">
        <v>0.13200000000000001</v>
      </c>
    </row>
    <row r="8" spans="1:9" s="129" customFormat="1" ht="14.1" customHeight="1">
      <c r="A8" s="58" t="s">
        <v>116</v>
      </c>
      <c r="B8" s="83">
        <v>1.6E-2</v>
      </c>
      <c r="C8" s="83">
        <v>4.7633237386353548E-2</v>
      </c>
      <c r="D8" s="159">
        <v>5.0999999999999997E-2</v>
      </c>
      <c r="E8" s="82">
        <v>4.2226461204676831E-2</v>
      </c>
      <c r="F8" s="159">
        <v>7.3870569661705188E-2</v>
      </c>
      <c r="G8" s="159">
        <v>7.5319643813285042E-2</v>
      </c>
      <c r="H8" s="159">
        <v>7.7790019895318627E-2</v>
      </c>
      <c r="I8" s="82">
        <v>0.09</v>
      </c>
    </row>
    <row r="9" spans="1:9" s="129" customFormat="1" ht="14.1" customHeight="1">
      <c r="A9" s="58" t="s">
        <v>117</v>
      </c>
      <c r="B9" s="83">
        <v>7.7594500404569403E-2</v>
      </c>
      <c r="C9" s="83">
        <v>0.11123086872170726</v>
      </c>
      <c r="D9" s="159">
        <v>0.12657722543499106</v>
      </c>
      <c r="E9" s="82">
        <v>0.16736244214144455</v>
      </c>
      <c r="F9" s="159">
        <v>8.0102860373248028E-2</v>
      </c>
      <c r="G9" s="159">
        <v>0.12025564684175884</v>
      </c>
      <c r="H9" s="159">
        <v>0.15277261430795611</v>
      </c>
      <c r="I9" s="82">
        <v>0.188</v>
      </c>
    </row>
    <row r="10" spans="1:9" s="129" customFormat="1" ht="14.1" customHeight="1">
      <c r="A10" s="58" t="s">
        <v>76</v>
      </c>
      <c r="B10" s="85">
        <v>446186</v>
      </c>
      <c r="C10" s="85">
        <v>447213</v>
      </c>
      <c r="D10" s="154">
        <v>425697</v>
      </c>
      <c r="E10" s="84">
        <v>409393</v>
      </c>
      <c r="F10" s="154">
        <v>400008</v>
      </c>
      <c r="G10" s="154">
        <v>404106</v>
      </c>
      <c r="H10" s="154">
        <v>398658</v>
      </c>
      <c r="I10" s="84">
        <v>376557</v>
      </c>
    </row>
    <row r="11" spans="1:9" s="129" customFormat="1" ht="14.1" customHeight="1">
      <c r="A11" s="58" t="s">
        <v>151</v>
      </c>
      <c r="B11" s="93">
        <v>0.46200000000000002</v>
      </c>
      <c r="C11" s="93">
        <v>0.45600000000000002</v>
      </c>
      <c r="D11" s="148">
        <v>0.439</v>
      </c>
      <c r="E11" s="92">
        <v>0.42898742984562893</v>
      </c>
      <c r="F11" s="148">
        <v>0.41807948577251702</v>
      </c>
      <c r="G11" s="148">
        <v>0.42407617096700734</v>
      </c>
      <c r="H11" s="148">
        <v>0.41592426397019472</v>
      </c>
      <c r="I11" s="92">
        <v>0.39300000000000002</v>
      </c>
    </row>
    <row r="12" spans="1:9" s="129" customFormat="1" ht="14.1" customHeight="1" thickBot="1">
      <c r="A12" s="122" t="s">
        <v>118</v>
      </c>
      <c r="B12" s="124">
        <v>10695</v>
      </c>
      <c r="C12" s="124">
        <v>10694</v>
      </c>
      <c r="D12" s="160">
        <v>10637</v>
      </c>
      <c r="E12" s="123">
        <v>10356.79975605011</v>
      </c>
      <c r="F12" s="160">
        <v>9571.1796386241913</v>
      </c>
      <c r="G12" s="160">
        <v>9589.9296386241913</v>
      </c>
      <c r="H12" s="160">
        <v>9392.9296386241913</v>
      </c>
      <c r="I12" s="123">
        <v>9432</v>
      </c>
    </row>
    <row r="13" spans="1:9" s="129" customFormat="1" ht="14.1" customHeight="1" thickTop="1">
      <c r="A13" s="59"/>
      <c r="B13" s="87"/>
      <c r="C13" s="87"/>
      <c r="D13" s="154"/>
      <c r="E13" s="84"/>
      <c r="F13" s="154"/>
      <c r="G13" s="154"/>
      <c r="H13" s="154"/>
      <c r="I13" s="84"/>
    </row>
    <row r="14" spans="1:9" s="129" customFormat="1" ht="14.1" customHeight="1">
      <c r="A14" s="75" t="s">
        <v>104</v>
      </c>
      <c r="B14" s="89"/>
      <c r="C14" s="89"/>
      <c r="D14" s="162"/>
      <c r="E14" s="145"/>
      <c r="F14" s="162"/>
      <c r="G14" s="162"/>
      <c r="H14" s="162"/>
      <c r="I14" s="145"/>
    </row>
    <row r="15" spans="1:9" s="129" customFormat="1" ht="14.1" customHeight="1">
      <c r="A15" s="59"/>
      <c r="B15" s="87"/>
      <c r="C15" s="87"/>
      <c r="D15" s="154"/>
      <c r="E15" s="84"/>
      <c r="F15" s="154"/>
      <c r="G15" s="154"/>
      <c r="H15" s="154"/>
      <c r="I15" s="84"/>
    </row>
    <row r="16" spans="1:9" s="129" customFormat="1" ht="14.1" customHeight="1">
      <c r="A16" s="79" t="s">
        <v>131</v>
      </c>
      <c r="B16" s="90"/>
      <c r="C16" s="90"/>
      <c r="D16" s="91"/>
      <c r="E16" s="91"/>
      <c r="F16" s="91"/>
      <c r="G16" s="91"/>
      <c r="H16" s="91"/>
      <c r="I16" s="91"/>
    </row>
    <row r="17" spans="1:10" s="129" customFormat="1" ht="14.1" customHeight="1">
      <c r="A17" s="58"/>
      <c r="B17" s="93"/>
      <c r="C17" s="93"/>
      <c r="D17" s="154"/>
      <c r="E17" s="84"/>
      <c r="F17" s="154"/>
      <c r="G17" s="154"/>
      <c r="H17" s="154"/>
      <c r="I17" s="84"/>
    </row>
    <row r="18" spans="1:10" s="129" customFormat="1" ht="14.1" customHeight="1">
      <c r="A18" s="59" t="s">
        <v>207</v>
      </c>
      <c r="B18" s="152">
        <v>1.1599591112012988</v>
      </c>
      <c r="C18" s="152">
        <v>1.1621574675324675</v>
      </c>
      <c r="D18" s="164">
        <v>1.1643799715909091</v>
      </c>
      <c r="E18" s="127">
        <v>1.1645370332792209</v>
      </c>
      <c r="F18" s="164">
        <v>1.152551983723296</v>
      </c>
      <c r="G18" s="164" t="s">
        <v>182</v>
      </c>
      <c r="H18" s="164" t="s">
        <v>228</v>
      </c>
      <c r="I18" s="94" t="s">
        <v>182</v>
      </c>
    </row>
    <row r="19" spans="1:10" s="129" customFormat="1" ht="14.1" customHeight="1">
      <c r="A19" s="59" t="s">
        <v>195</v>
      </c>
      <c r="B19" s="152">
        <v>0.47785521646644802</v>
      </c>
      <c r="C19" s="152">
        <v>0.47810248865396698</v>
      </c>
      <c r="D19" s="164">
        <v>0.47771317314401102</v>
      </c>
      <c r="E19" s="127">
        <v>0.47953658218470502</v>
      </c>
      <c r="F19" s="164">
        <v>0.474113793743214</v>
      </c>
      <c r="G19" s="164" t="s">
        <v>182</v>
      </c>
      <c r="H19" s="164" t="s">
        <v>228</v>
      </c>
      <c r="I19" s="94" t="s">
        <v>182</v>
      </c>
    </row>
    <row r="20" spans="1:10" s="129" customFormat="1" ht="14.1" customHeight="1">
      <c r="A20" s="59" t="s">
        <v>132</v>
      </c>
      <c r="B20" s="97">
        <v>5463107</v>
      </c>
      <c r="C20" s="97">
        <v>5476293</v>
      </c>
      <c r="D20" s="158">
        <v>5482298</v>
      </c>
      <c r="E20" s="96">
        <v>5503966</v>
      </c>
      <c r="F20" s="158">
        <v>5371514</v>
      </c>
      <c r="G20" s="158">
        <v>5344240</v>
      </c>
      <c r="H20" s="158">
        <v>5301049</v>
      </c>
      <c r="I20" s="96">
        <v>5331986</v>
      </c>
      <c r="J20" s="470"/>
    </row>
    <row r="21" spans="1:10" s="129" customFormat="1" ht="14.1" customHeight="1">
      <c r="A21" s="66" t="s">
        <v>133</v>
      </c>
      <c r="B21" s="93">
        <v>0.55080305035211652</v>
      </c>
      <c r="C21" s="93">
        <v>0.55794512820990405</v>
      </c>
      <c r="D21" s="148">
        <v>0.55971911778600869</v>
      </c>
      <c r="E21" s="92">
        <v>0.56373803907945652</v>
      </c>
      <c r="F21" s="148">
        <v>0.57720449020518239</v>
      </c>
      <c r="G21" s="148">
        <v>0.58195908117898898</v>
      </c>
      <c r="H21" s="148">
        <v>0.58890570526701413</v>
      </c>
      <c r="I21" s="92">
        <v>0.59199999999999997</v>
      </c>
      <c r="J21" s="470"/>
    </row>
    <row r="22" spans="1:10" s="129" customFormat="1" ht="14.1" customHeight="1">
      <c r="A22" s="59" t="s">
        <v>143</v>
      </c>
      <c r="B22" s="99">
        <v>175.08834908327952</v>
      </c>
      <c r="C22" s="99">
        <v>178.50453743165835</v>
      </c>
      <c r="D22" s="158">
        <v>179.81069865765221</v>
      </c>
      <c r="E22" s="96">
        <v>180.42527858104887</v>
      </c>
      <c r="F22" s="158">
        <v>181.86838918853388</v>
      </c>
      <c r="G22" s="158">
        <v>188.191815722911</v>
      </c>
      <c r="H22" s="158">
        <v>189.43867979192433</v>
      </c>
      <c r="I22" s="96">
        <v>191</v>
      </c>
      <c r="J22" s="470"/>
    </row>
    <row r="23" spans="1:10" s="129" customFormat="1" ht="14.1" customHeight="1">
      <c r="A23" s="59" t="s">
        <v>230</v>
      </c>
      <c r="B23" s="99">
        <v>3344.7310542216219</v>
      </c>
      <c r="C23" s="99">
        <v>3280.5778613435937</v>
      </c>
      <c r="D23" s="158">
        <v>3295.2094191954452</v>
      </c>
      <c r="E23" s="96">
        <v>3290.904684476362</v>
      </c>
      <c r="F23" s="158">
        <v>3216.2913215825943</v>
      </c>
      <c r="G23" s="158">
        <v>3265.1381980027677</v>
      </c>
      <c r="H23" s="158">
        <v>3294.5149348967138</v>
      </c>
      <c r="I23" s="96">
        <v>3302</v>
      </c>
      <c r="J23" s="470"/>
    </row>
    <row r="24" spans="1:10" s="129" customFormat="1" ht="14.1" customHeight="1">
      <c r="A24" s="66" t="s">
        <v>231</v>
      </c>
      <c r="B24" s="101">
        <v>5111.0214157180644</v>
      </c>
      <c r="C24" s="101">
        <v>5002.4549853190138</v>
      </c>
      <c r="D24" s="163">
        <v>4999.3995844610754</v>
      </c>
      <c r="E24" s="146">
        <v>4980.9689166724229</v>
      </c>
      <c r="F24" s="163">
        <v>4830.8036000086695</v>
      </c>
      <c r="G24" s="163">
        <v>4864.5428396413681</v>
      </c>
      <c r="H24" s="163">
        <v>4870.3948677537128</v>
      </c>
      <c r="I24" s="146">
        <v>4873</v>
      </c>
      <c r="J24" s="470"/>
    </row>
    <row r="25" spans="1:10" s="129" customFormat="1" ht="14.1" customHeight="1">
      <c r="A25" s="66" t="s">
        <v>232</v>
      </c>
      <c r="B25" s="101">
        <v>1195.3603499653236</v>
      </c>
      <c r="C25" s="101">
        <v>1164.4471217662274</v>
      </c>
      <c r="D25" s="163">
        <v>1178.1102848981018</v>
      </c>
      <c r="E25" s="146">
        <v>1172.0600483468013</v>
      </c>
      <c r="F25" s="163">
        <v>1065.9570628110735</v>
      </c>
      <c r="G25" s="163">
        <v>1098.4915649621571</v>
      </c>
      <c r="H25" s="163">
        <v>1130.4261029941756</v>
      </c>
      <c r="I25" s="146">
        <v>1119</v>
      </c>
      <c r="J25" s="470"/>
    </row>
    <row r="26" spans="1:10" s="129" customFormat="1" ht="14.1" customHeight="1">
      <c r="A26" s="59" t="s">
        <v>137</v>
      </c>
      <c r="B26" s="103">
        <v>0.17474173157138434</v>
      </c>
      <c r="C26" s="103">
        <v>0.17226622842315351</v>
      </c>
      <c r="D26" s="152">
        <v>0.17912399805172549</v>
      </c>
      <c r="E26" s="94">
        <v>0.17097218824456242</v>
      </c>
      <c r="F26" s="152">
        <v>0.22027639082006614</v>
      </c>
      <c r="G26" s="152">
        <v>0.19464975177555977</v>
      </c>
      <c r="H26" s="152">
        <v>0.19572879478219632</v>
      </c>
      <c r="I26" s="94">
        <v>0.187</v>
      </c>
      <c r="J26" s="470"/>
    </row>
    <row r="27" spans="1:10" s="129" customFormat="1" ht="14.1" customHeight="1">
      <c r="A27" s="66" t="s">
        <v>134</v>
      </c>
      <c r="B27" s="105">
        <v>0.11548705141599937</v>
      </c>
      <c r="C27" s="105">
        <v>0.10638970784689937</v>
      </c>
      <c r="D27" s="148">
        <v>0.10700580161655592</v>
      </c>
      <c r="E27" s="92">
        <v>0.10546406598095087</v>
      </c>
      <c r="F27" s="148">
        <v>0.11762285712072987</v>
      </c>
      <c r="G27" s="148">
        <v>0.10826843805497592</v>
      </c>
      <c r="H27" s="148">
        <v>0.10381835396898022</v>
      </c>
      <c r="I27" s="92">
        <v>0.10100000000000001</v>
      </c>
      <c r="J27" s="470"/>
    </row>
    <row r="28" spans="1:10" s="129" customFormat="1" ht="14.1" customHeight="1">
      <c r="A28" s="66" t="s">
        <v>135</v>
      </c>
      <c r="B28" s="105">
        <v>0.24684781129213809</v>
      </c>
      <c r="C28" s="105">
        <v>0.25322632032910886</v>
      </c>
      <c r="D28" s="148">
        <v>0.2687157433580275</v>
      </c>
      <c r="E28" s="92">
        <v>0.25310015168936878</v>
      </c>
      <c r="F28" s="148">
        <v>0.35699842957274119</v>
      </c>
      <c r="G28" s="148">
        <v>0.3116669078209387</v>
      </c>
      <c r="H28" s="148">
        <v>0.32194549083372809</v>
      </c>
      <c r="I28" s="92">
        <v>0.307</v>
      </c>
      <c r="J28" s="470"/>
    </row>
    <row r="29" spans="1:10" s="129" customFormat="1" ht="14.1" customHeight="1">
      <c r="A29" s="67" t="s">
        <v>233</v>
      </c>
      <c r="B29" s="103">
        <v>0.29787660256410259</v>
      </c>
      <c r="C29" s="103">
        <v>0.31034386643005141</v>
      </c>
      <c r="D29" s="152">
        <v>0.31672492555808318</v>
      </c>
      <c r="E29" s="94">
        <v>0.32045833333333335</v>
      </c>
      <c r="F29" s="152">
        <v>0.33887912591687042</v>
      </c>
      <c r="G29" s="152">
        <v>0.33978964906799958</v>
      </c>
      <c r="H29" s="152">
        <v>0.34189977824822376</v>
      </c>
      <c r="I29" s="94">
        <v>0.34499999999999997</v>
      </c>
      <c r="J29" s="470"/>
    </row>
    <row r="30" spans="1:10" s="129" customFormat="1" ht="14.1" customHeight="1">
      <c r="A30" s="58" t="s">
        <v>136</v>
      </c>
      <c r="B30" s="101">
        <v>5622.3820082431739</v>
      </c>
      <c r="C30" s="101">
        <v>5695.1137420209652</v>
      </c>
      <c r="D30" s="163">
        <v>5254.9648695283977</v>
      </c>
      <c r="E30" s="146">
        <v>5797.5762227909327</v>
      </c>
      <c r="F30" s="163">
        <v>5915.6923118380382</v>
      </c>
      <c r="G30" s="163">
        <v>6076.7112593839656</v>
      </c>
      <c r="H30" s="163">
        <v>5865.9471658835701</v>
      </c>
      <c r="I30" s="146">
        <v>6013</v>
      </c>
      <c r="J30" s="470"/>
    </row>
    <row r="31" spans="1:10" s="129" customFormat="1" ht="14.1" customHeight="1">
      <c r="A31" s="58" t="s">
        <v>152</v>
      </c>
      <c r="B31" s="101">
        <v>16213.477453279786</v>
      </c>
      <c r="C31" s="101">
        <v>16303.244031314047</v>
      </c>
      <c r="D31" s="163">
        <v>15792.25988366411</v>
      </c>
      <c r="E31" s="146">
        <v>17217.739336815426</v>
      </c>
      <c r="F31" s="163">
        <v>17203.60621560067</v>
      </c>
      <c r="G31" s="163">
        <v>17380.746987803122</v>
      </c>
      <c r="H31" s="163">
        <v>17538.611790140025</v>
      </c>
      <c r="I31" s="146">
        <v>18211</v>
      </c>
      <c r="J31" s="470"/>
    </row>
    <row r="32" spans="1:10" s="129" customFormat="1" ht="14.1" customHeight="1">
      <c r="A32" s="59" t="s">
        <v>184</v>
      </c>
      <c r="B32" s="97">
        <v>2188051</v>
      </c>
      <c r="C32" s="97">
        <v>2257525</v>
      </c>
      <c r="D32" s="158">
        <v>2314811</v>
      </c>
      <c r="E32" s="96">
        <v>2359799</v>
      </c>
      <c r="F32" s="158">
        <v>2366104</v>
      </c>
      <c r="G32" s="158">
        <v>2422602</v>
      </c>
      <c r="H32" s="158">
        <v>2469111</v>
      </c>
      <c r="I32" s="96">
        <v>2554703</v>
      </c>
      <c r="J32" s="470"/>
    </row>
    <row r="33" spans="1:10" s="129" customFormat="1" ht="14.1" customHeight="1">
      <c r="A33" s="58" t="s">
        <v>175</v>
      </c>
      <c r="B33" s="148">
        <v>0.83</v>
      </c>
      <c r="C33" s="148">
        <v>0.83</v>
      </c>
      <c r="D33" s="148">
        <v>0.83</v>
      </c>
      <c r="E33" s="92">
        <v>0.83</v>
      </c>
      <c r="F33" s="148">
        <v>0.83</v>
      </c>
      <c r="G33" s="148">
        <v>0.83</v>
      </c>
      <c r="H33" s="148">
        <v>0.83</v>
      </c>
      <c r="I33" s="92">
        <v>0.86180000000000001</v>
      </c>
      <c r="J33" s="470"/>
    </row>
    <row r="34" spans="1:10" s="129" customFormat="1" ht="14.1" customHeight="1">
      <c r="A34" s="58" t="s">
        <v>173</v>
      </c>
      <c r="B34" s="148">
        <v>0.79900000000000004</v>
      </c>
      <c r="C34" s="148">
        <v>0.90769999999999995</v>
      </c>
      <c r="D34" s="148">
        <v>0.95399999999999996</v>
      </c>
      <c r="E34" s="92">
        <v>0.97299999999999998</v>
      </c>
      <c r="F34" s="148">
        <v>0.97399999999999998</v>
      </c>
      <c r="G34" s="148">
        <v>0.97599999999999998</v>
      </c>
      <c r="H34" s="148">
        <v>0.97799999999999998</v>
      </c>
      <c r="I34" s="92">
        <v>0.98</v>
      </c>
      <c r="J34" s="470"/>
    </row>
    <row r="35" spans="1:10" s="129" customFormat="1" ht="14.1" customHeight="1">
      <c r="A35" s="59"/>
      <c r="B35" s="87"/>
      <c r="C35" s="87"/>
      <c r="D35" s="154"/>
      <c r="E35" s="84"/>
      <c r="F35" s="154"/>
      <c r="G35" s="154"/>
      <c r="H35" s="154"/>
      <c r="I35" s="84"/>
      <c r="J35" s="470"/>
    </row>
    <row r="36" spans="1:10" s="129" customFormat="1" ht="14.1" customHeight="1">
      <c r="A36" s="79" t="s">
        <v>119</v>
      </c>
      <c r="B36" s="106"/>
      <c r="C36" s="106"/>
      <c r="D36" s="91"/>
      <c r="E36" s="91"/>
      <c r="F36" s="91"/>
      <c r="G36" s="91"/>
      <c r="H36" s="91"/>
      <c r="I36" s="91"/>
      <c r="J36" s="470"/>
    </row>
    <row r="37" spans="1:10" s="129" customFormat="1" ht="14.1" customHeight="1">
      <c r="A37" s="59"/>
      <c r="B37" s="87"/>
      <c r="C37" s="87"/>
      <c r="D37" s="154"/>
      <c r="E37" s="84"/>
      <c r="F37" s="154"/>
      <c r="G37" s="154"/>
      <c r="H37" s="154"/>
      <c r="I37" s="84"/>
      <c r="J37" s="470"/>
    </row>
    <row r="38" spans="1:10" s="129" customFormat="1" ht="14.1" customHeight="1">
      <c r="A38" s="75" t="s">
        <v>153</v>
      </c>
      <c r="B38" s="87"/>
      <c r="C38" s="87"/>
      <c r="D38" s="159"/>
      <c r="E38" s="82"/>
      <c r="F38" s="159"/>
      <c r="G38" s="159"/>
      <c r="H38" s="159"/>
      <c r="I38" s="82"/>
      <c r="J38" s="470"/>
    </row>
    <row r="39" spans="1:10" s="139" customFormat="1" ht="14.1" customHeight="1">
      <c r="A39" s="67" t="s">
        <v>208</v>
      </c>
      <c r="B39" s="110">
        <v>1473112</v>
      </c>
      <c r="C39" s="110">
        <v>1471899</v>
      </c>
      <c r="D39" s="150">
        <v>1466792</v>
      </c>
      <c r="E39" s="109">
        <v>1460762</v>
      </c>
      <c r="F39" s="150">
        <v>1447961</v>
      </c>
      <c r="G39" s="150">
        <v>1440696</v>
      </c>
      <c r="H39" s="150">
        <v>1437116</v>
      </c>
      <c r="I39" s="109">
        <v>1422589</v>
      </c>
      <c r="J39" s="470"/>
    </row>
    <row r="40" spans="1:10" s="129" customFormat="1" ht="14.1" customHeight="1">
      <c r="A40" s="58" t="s">
        <v>121</v>
      </c>
      <c r="B40" s="108">
        <v>765184.29295000015</v>
      </c>
      <c r="C40" s="108">
        <v>1456055.3526166673</v>
      </c>
      <c r="D40" s="156">
        <v>2141760.3036500006</v>
      </c>
      <c r="E40" s="107">
        <v>2841814.5939666671</v>
      </c>
      <c r="F40" s="156">
        <v>729518.74866649986</v>
      </c>
      <c r="G40" s="156">
        <v>1400659.778525833</v>
      </c>
      <c r="H40" s="156">
        <v>2042909.6056768331</v>
      </c>
      <c r="I40" s="107">
        <v>2728548.1005499996</v>
      </c>
      <c r="J40" s="470"/>
    </row>
    <row r="41" spans="1:10" s="129" customFormat="1" ht="14.1" customHeight="1">
      <c r="A41" s="67" t="s">
        <v>180</v>
      </c>
      <c r="B41" s="110">
        <v>172.356956755981</v>
      </c>
      <c r="C41" s="110">
        <v>164.23519227075221</v>
      </c>
      <c r="D41" s="150">
        <v>161.37808029973652</v>
      </c>
      <c r="E41" s="109">
        <v>160.88655089248516</v>
      </c>
      <c r="F41" s="150">
        <v>167.09138900601272</v>
      </c>
      <c r="G41" s="150">
        <v>161.01264406008519</v>
      </c>
      <c r="H41" s="150">
        <v>157.00047168908267</v>
      </c>
      <c r="I41" s="109">
        <v>158</v>
      </c>
      <c r="J41" s="470"/>
    </row>
    <row r="42" spans="1:10" s="129" customFormat="1" ht="14.1" customHeight="1">
      <c r="A42" s="67" t="s">
        <v>181</v>
      </c>
      <c r="B42" s="110">
        <v>2768.0755230292107</v>
      </c>
      <c r="C42" s="110">
        <v>2759.1726813254813</v>
      </c>
      <c r="D42" s="150">
        <v>2736.4900871554541</v>
      </c>
      <c r="E42" s="109">
        <v>2714.1199370851364</v>
      </c>
      <c r="F42" s="150">
        <v>2592.0831408892359</v>
      </c>
      <c r="G42" s="150">
        <v>2620.5109122622002</v>
      </c>
      <c r="H42" s="150">
        <v>2591.4293469690265</v>
      </c>
      <c r="I42" s="109">
        <v>2569</v>
      </c>
      <c r="J42" s="470"/>
    </row>
    <row r="43" spans="1:10" s="129" customFormat="1" ht="14.1" customHeight="1">
      <c r="A43" s="59"/>
      <c r="B43" s="93"/>
      <c r="C43" s="93"/>
      <c r="D43" s="154"/>
      <c r="E43" s="84"/>
      <c r="F43" s="154"/>
      <c r="G43" s="154"/>
      <c r="H43" s="154"/>
      <c r="I43" s="84"/>
      <c r="J43" s="470"/>
    </row>
    <row r="44" spans="1:10" s="129" customFormat="1" ht="14.1" customHeight="1">
      <c r="A44" s="75" t="s">
        <v>122</v>
      </c>
      <c r="B44" s="93"/>
      <c r="C44" s="93"/>
      <c r="D44" s="159"/>
      <c r="E44" s="82"/>
      <c r="F44" s="159"/>
      <c r="G44" s="159"/>
      <c r="H44" s="159"/>
      <c r="I44" s="82"/>
      <c r="J44" s="470"/>
    </row>
    <row r="45" spans="1:10" s="129" customFormat="1" ht="14.1" customHeight="1">
      <c r="A45" s="67" t="s">
        <v>209</v>
      </c>
      <c r="B45" s="128">
        <v>0.38624321674226825</v>
      </c>
      <c r="C45" s="128">
        <v>0.38561254019292607</v>
      </c>
      <c r="D45" s="164">
        <v>0.39028180737217599</v>
      </c>
      <c r="E45" s="127">
        <v>0.38837631946118362</v>
      </c>
      <c r="F45" s="164">
        <v>0.38318726016884114</v>
      </c>
      <c r="G45" s="164">
        <v>0.38240000000000002</v>
      </c>
      <c r="H45" s="164">
        <v>0.38080000000000003</v>
      </c>
      <c r="I45" s="127">
        <v>0.38200000000000001</v>
      </c>
      <c r="J45" s="470"/>
    </row>
    <row r="46" spans="1:10" s="129" customFormat="1" ht="14.1" customHeight="1">
      <c r="A46" s="66" t="s">
        <v>123</v>
      </c>
      <c r="B46" s="85">
        <v>564860</v>
      </c>
      <c r="C46" s="85">
        <v>580995</v>
      </c>
      <c r="D46" s="154">
        <v>583240</v>
      </c>
      <c r="E46" s="84">
        <v>585511</v>
      </c>
      <c r="F46" s="154">
        <v>581744</v>
      </c>
      <c r="G46" s="154">
        <v>579706</v>
      </c>
      <c r="H46" s="154">
        <v>577325</v>
      </c>
      <c r="I46" s="84">
        <v>566956</v>
      </c>
      <c r="J46" s="470"/>
    </row>
    <row r="47" spans="1:10" s="129" customFormat="1" ht="14.1" customHeight="1">
      <c r="A47" s="66" t="s">
        <v>124</v>
      </c>
      <c r="B47" s="85">
        <v>324363</v>
      </c>
      <c r="C47" s="85">
        <v>328039</v>
      </c>
      <c r="D47" s="154">
        <v>334709</v>
      </c>
      <c r="E47" s="84">
        <v>340695</v>
      </c>
      <c r="F47" s="154">
        <v>341903</v>
      </c>
      <c r="G47" s="154">
        <v>344699</v>
      </c>
      <c r="H47" s="154">
        <v>348224</v>
      </c>
      <c r="I47" s="84">
        <v>346557</v>
      </c>
      <c r="J47" s="470"/>
    </row>
    <row r="48" spans="1:10" s="129" customFormat="1" ht="14.1" customHeight="1">
      <c r="A48" s="66" t="s">
        <v>125</v>
      </c>
      <c r="B48" s="85">
        <v>60870</v>
      </c>
      <c r="C48" s="85">
        <v>63214</v>
      </c>
      <c r="D48" s="154">
        <v>65916</v>
      </c>
      <c r="E48" s="84">
        <v>70265</v>
      </c>
      <c r="F48" s="154">
        <v>77421</v>
      </c>
      <c r="G48" s="154">
        <v>84183</v>
      </c>
      <c r="H48" s="154">
        <v>93015</v>
      </c>
      <c r="I48" s="84">
        <v>102003</v>
      </c>
      <c r="J48" s="470"/>
    </row>
    <row r="49" spans="1:10" s="129" customFormat="1" ht="14.1" customHeight="1">
      <c r="A49" s="67" t="s">
        <v>126</v>
      </c>
      <c r="B49" s="112">
        <v>950093</v>
      </c>
      <c r="C49" s="112">
        <v>972248</v>
      </c>
      <c r="D49" s="149">
        <v>983865</v>
      </c>
      <c r="E49" s="111">
        <v>996471</v>
      </c>
      <c r="F49" s="149">
        <v>1001068</v>
      </c>
      <c r="G49" s="149">
        <v>1008588</v>
      </c>
      <c r="H49" s="149">
        <v>1018564</v>
      </c>
      <c r="I49" s="111">
        <v>1015516</v>
      </c>
      <c r="J49" s="470"/>
    </row>
    <row r="50" spans="1:10" s="129" customFormat="1" ht="14.1" customHeight="1">
      <c r="A50" s="67" t="s">
        <v>234</v>
      </c>
      <c r="B50" s="112">
        <v>3498.8671107902846</v>
      </c>
      <c r="C50" s="112">
        <v>3611.8779140267015</v>
      </c>
      <c r="D50" s="149">
        <v>3597.8071607670554</v>
      </c>
      <c r="E50" s="111">
        <v>3608.7371216449369</v>
      </c>
      <c r="F50" s="149">
        <v>3596.9126666598763</v>
      </c>
      <c r="G50" s="149">
        <v>3672.2764456516338</v>
      </c>
      <c r="H50" s="149">
        <v>3631.1302656910952</v>
      </c>
      <c r="I50" s="111">
        <v>3612.2826044793305</v>
      </c>
      <c r="J50" s="470"/>
    </row>
    <row r="51" spans="1:10" s="129" customFormat="1" ht="14.1" customHeight="1">
      <c r="A51" s="67" t="s">
        <v>154</v>
      </c>
      <c r="B51" s="112">
        <v>40795</v>
      </c>
      <c r="C51" s="112">
        <v>29351</v>
      </c>
      <c r="D51" s="149">
        <v>29004</v>
      </c>
      <c r="E51" s="111">
        <v>28754</v>
      </c>
      <c r="F51" s="149">
        <v>27802</v>
      </c>
      <c r="G51" s="149">
        <v>27824</v>
      </c>
      <c r="H51" s="149">
        <v>26622</v>
      </c>
      <c r="I51" s="111">
        <v>25802</v>
      </c>
      <c r="J51" s="470"/>
    </row>
    <row r="52" spans="1:10" s="129" customFormat="1" ht="14.1" customHeight="1">
      <c r="A52" s="58"/>
      <c r="B52" s="93"/>
      <c r="C52" s="93"/>
      <c r="D52" s="154"/>
      <c r="E52" s="84"/>
      <c r="F52" s="154"/>
      <c r="G52" s="154"/>
      <c r="H52" s="154"/>
      <c r="I52" s="84"/>
      <c r="J52" s="470"/>
    </row>
    <row r="53" spans="1:10" s="129" customFormat="1" ht="14.1" customHeight="1">
      <c r="A53" s="75" t="s">
        <v>127</v>
      </c>
      <c r="B53" s="93"/>
      <c r="C53" s="93"/>
      <c r="D53" s="154"/>
      <c r="E53" s="84"/>
      <c r="F53" s="154"/>
      <c r="G53" s="154"/>
      <c r="H53" s="154"/>
      <c r="I53" s="84"/>
      <c r="J53" s="470"/>
    </row>
    <row r="54" spans="1:10" s="129" customFormat="1" ht="14.1" customHeight="1">
      <c r="A54" s="59" t="s">
        <v>210</v>
      </c>
      <c r="B54" s="128">
        <v>0.27435033714453239</v>
      </c>
      <c r="C54" s="128">
        <v>0.27387157833430403</v>
      </c>
      <c r="D54" s="164">
        <v>0.27505161943319839</v>
      </c>
      <c r="E54" s="127">
        <v>0.27635728657660247</v>
      </c>
      <c r="F54" s="164">
        <v>0.2754420485005708</v>
      </c>
      <c r="G54" s="164">
        <v>0.27489999999999998</v>
      </c>
      <c r="H54" s="164">
        <v>0.27560000000000001</v>
      </c>
      <c r="I54" s="127">
        <v>0.27700000000000002</v>
      </c>
      <c r="J54" s="470"/>
    </row>
    <row r="55" spans="1:10" s="129" customFormat="1" ht="14.1" customHeight="1">
      <c r="A55" s="66" t="s">
        <v>128</v>
      </c>
      <c r="B55" s="108">
        <v>174338.5</v>
      </c>
      <c r="C55" s="108">
        <v>168461.5</v>
      </c>
      <c r="D55" s="156">
        <v>165519.5</v>
      </c>
      <c r="E55" s="107">
        <v>156961</v>
      </c>
      <c r="F55" s="156">
        <v>147978</v>
      </c>
      <c r="G55" s="156">
        <v>141120</v>
      </c>
      <c r="H55" s="156">
        <v>134851</v>
      </c>
      <c r="I55" s="107">
        <v>128998.5</v>
      </c>
      <c r="J55" s="470"/>
    </row>
    <row r="56" spans="1:10" s="129" customFormat="1" ht="14.1" customHeight="1">
      <c r="A56" s="66" t="s">
        <v>155</v>
      </c>
      <c r="B56" s="108">
        <v>306330</v>
      </c>
      <c r="C56" s="108">
        <v>305707</v>
      </c>
      <c r="D56" s="156">
        <v>306115</v>
      </c>
      <c r="E56" s="107">
        <v>306722</v>
      </c>
      <c r="F56" s="156">
        <v>304171</v>
      </c>
      <c r="G56" s="156">
        <v>302417</v>
      </c>
      <c r="H56" s="156">
        <v>298558</v>
      </c>
      <c r="I56" s="107">
        <v>290012</v>
      </c>
      <c r="J56" s="470"/>
    </row>
    <row r="57" spans="1:10" s="129" customFormat="1" ht="14.1" customHeight="1">
      <c r="A57" s="66" t="s">
        <v>129</v>
      </c>
      <c r="B57" s="108">
        <v>455544</v>
      </c>
      <c r="C57" s="108">
        <v>466702</v>
      </c>
      <c r="D57" s="156">
        <v>479886</v>
      </c>
      <c r="E57" s="107">
        <v>498092</v>
      </c>
      <c r="F57" s="156">
        <v>511671</v>
      </c>
      <c r="G57" s="156">
        <v>527772</v>
      </c>
      <c r="H57" s="156">
        <v>545283</v>
      </c>
      <c r="I57" s="107">
        <v>550002</v>
      </c>
      <c r="J57" s="470"/>
    </row>
    <row r="58" spans="1:10" s="129" customFormat="1" ht="14.1" customHeight="1">
      <c r="A58" s="67" t="s">
        <v>130</v>
      </c>
      <c r="B58" s="110">
        <v>936212.5</v>
      </c>
      <c r="C58" s="110">
        <v>940870.5</v>
      </c>
      <c r="D58" s="150">
        <v>951520.5</v>
      </c>
      <c r="E58" s="109">
        <v>961775</v>
      </c>
      <c r="F58" s="150">
        <v>963820</v>
      </c>
      <c r="G58" s="150">
        <v>971309</v>
      </c>
      <c r="H58" s="150">
        <v>978692</v>
      </c>
      <c r="I58" s="109">
        <v>969012.5</v>
      </c>
      <c r="J58" s="470"/>
    </row>
    <row r="59" spans="1:10" s="129" customFormat="1" ht="14.1" customHeight="1">
      <c r="A59" s="59" t="s">
        <v>235</v>
      </c>
      <c r="B59" s="110">
        <v>3222.1747807863962</v>
      </c>
      <c r="C59" s="110">
        <v>3256.9742543685679</v>
      </c>
      <c r="D59" s="150">
        <v>3258.4101557034387</v>
      </c>
      <c r="E59" s="109">
        <v>3287.4959198234915</v>
      </c>
      <c r="F59" s="150">
        <v>3280.0408905994718</v>
      </c>
      <c r="G59" s="150">
        <v>3350.4091275338828</v>
      </c>
      <c r="H59" s="150">
        <v>3334.0534126740276</v>
      </c>
      <c r="I59" s="109">
        <v>3332</v>
      </c>
      <c r="J59" s="470"/>
    </row>
    <row r="60" spans="1:10" s="129" customFormat="1" ht="14.1" customHeight="1">
      <c r="A60" s="58"/>
      <c r="B60" s="93"/>
      <c r="C60" s="93"/>
      <c r="D60" s="154"/>
      <c r="E60" s="84"/>
      <c r="F60" s="154"/>
      <c r="G60" s="154"/>
      <c r="H60" s="154"/>
      <c r="I60" s="92"/>
      <c r="J60" s="470"/>
    </row>
    <row r="61" spans="1:10" s="129" customFormat="1" ht="14.1" customHeight="1">
      <c r="A61" s="75" t="s">
        <v>156</v>
      </c>
      <c r="B61" s="93"/>
      <c r="C61" s="93"/>
      <c r="D61" s="154"/>
      <c r="E61" s="84"/>
      <c r="F61" s="154"/>
      <c r="G61" s="154"/>
      <c r="H61" s="154"/>
      <c r="I61" s="92"/>
      <c r="J61" s="470"/>
    </row>
    <row r="62" spans="1:10" s="129" customFormat="1" ht="14.1" customHeight="1">
      <c r="A62" s="59" t="s">
        <v>157</v>
      </c>
      <c r="B62" s="110">
        <v>109489</v>
      </c>
      <c r="C62" s="110">
        <v>108676</v>
      </c>
      <c r="D62" s="150">
        <v>107566</v>
      </c>
      <c r="E62" s="109">
        <v>106564</v>
      </c>
      <c r="F62" s="150">
        <v>95679</v>
      </c>
      <c r="G62" s="150">
        <v>94662</v>
      </c>
      <c r="H62" s="150">
        <v>93572</v>
      </c>
      <c r="I62" s="109">
        <v>92486</v>
      </c>
      <c r="J62" s="470"/>
    </row>
    <row r="63" spans="1:10" s="129" customFormat="1" ht="14.1" customHeight="1">
      <c r="A63" s="118" t="s">
        <v>158</v>
      </c>
      <c r="B63" s="126">
        <v>66107</v>
      </c>
      <c r="C63" s="126">
        <v>65406</v>
      </c>
      <c r="D63" s="157">
        <v>7999</v>
      </c>
      <c r="E63" s="125">
        <v>7427</v>
      </c>
      <c r="F63" s="157">
        <v>256</v>
      </c>
      <c r="G63" s="157">
        <v>256</v>
      </c>
      <c r="H63" s="157">
        <v>256</v>
      </c>
      <c r="I63" s="125">
        <v>0</v>
      </c>
      <c r="J63" s="470"/>
    </row>
    <row r="64" spans="1:10" s="129" customFormat="1" ht="14.1" customHeight="1">
      <c r="A64" s="59"/>
      <c r="B64" s="93"/>
      <c r="C64" s="93"/>
      <c r="D64" s="154"/>
      <c r="E64" s="84"/>
      <c r="F64" s="154"/>
      <c r="G64" s="154"/>
      <c r="H64" s="154"/>
      <c r="I64" s="84"/>
      <c r="J64" s="470"/>
    </row>
    <row r="65" spans="1:10" s="129" customFormat="1" ht="14.1" customHeight="1">
      <c r="A65" s="59"/>
      <c r="B65" s="93"/>
      <c r="C65" s="93"/>
      <c r="D65" s="154"/>
      <c r="E65" s="84"/>
      <c r="F65" s="154"/>
      <c r="G65" s="154"/>
      <c r="H65" s="154"/>
      <c r="I65" s="84"/>
      <c r="J65" s="470"/>
    </row>
    <row r="66" spans="1:10" s="129" customFormat="1" ht="14.1" customHeight="1">
      <c r="A66" s="75" t="s">
        <v>111</v>
      </c>
      <c r="B66" s="93"/>
      <c r="C66" s="93"/>
      <c r="D66" s="159"/>
      <c r="E66" s="82"/>
      <c r="F66" s="159"/>
      <c r="G66" s="159"/>
      <c r="H66" s="159"/>
      <c r="I66" s="82"/>
      <c r="J66" s="470"/>
    </row>
    <row r="67" spans="1:10" s="129" customFormat="1" ht="14.1" customHeight="1">
      <c r="A67" s="58"/>
      <c r="B67" s="93"/>
      <c r="C67" s="93"/>
      <c r="D67" s="154"/>
      <c r="E67" s="84"/>
      <c r="F67" s="154"/>
      <c r="G67" s="154"/>
      <c r="H67" s="154"/>
      <c r="I67" s="84"/>
      <c r="J67" s="470"/>
    </row>
    <row r="68" spans="1:10" s="129" customFormat="1" ht="14.1" customHeight="1">
      <c r="A68" s="79" t="s">
        <v>131</v>
      </c>
      <c r="B68" s="90"/>
      <c r="C68" s="90"/>
      <c r="D68" s="114"/>
      <c r="E68" s="114"/>
      <c r="F68" s="114"/>
      <c r="G68" s="114"/>
      <c r="H68" s="114"/>
      <c r="I68" s="114"/>
      <c r="J68" s="470"/>
    </row>
    <row r="69" spans="1:10" s="129" customFormat="1" ht="14.1" customHeight="1">
      <c r="A69" s="59"/>
      <c r="B69" s="93"/>
      <c r="C69" s="93"/>
      <c r="D69" s="154"/>
      <c r="E69" s="84"/>
      <c r="F69" s="154"/>
      <c r="G69" s="154"/>
      <c r="H69" s="154"/>
      <c r="I69" s="84"/>
      <c r="J69" s="470"/>
    </row>
    <row r="70" spans="1:10" s="129" customFormat="1" ht="14.1" customHeight="1">
      <c r="A70" s="59" t="s">
        <v>193</v>
      </c>
      <c r="B70" s="95">
        <v>1.0638055090897423</v>
      </c>
      <c r="C70" s="95">
        <v>1.0448699731884084</v>
      </c>
      <c r="D70" s="152">
        <v>1.0851452588064041</v>
      </c>
      <c r="E70" s="94">
        <v>1.0369828202204852</v>
      </c>
      <c r="F70" s="152">
        <v>1.0444200385356455</v>
      </c>
      <c r="G70" s="152">
        <v>1.0446488439306358</v>
      </c>
      <c r="H70" s="152">
        <v>1.1072601156069364</v>
      </c>
      <c r="I70" s="94">
        <v>1.0580000000000001</v>
      </c>
      <c r="J70" s="470"/>
    </row>
    <row r="71" spans="1:10" s="129" customFormat="1" ht="14.1" customHeight="1">
      <c r="A71" s="59" t="s">
        <v>194</v>
      </c>
      <c r="B71" s="95">
        <v>0.46</v>
      </c>
      <c r="C71" s="95">
        <v>0.46669597328049522</v>
      </c>
      <c r="D71" s="152">
        <v>0.47155064017173215</v>
      </c>
      <c r="E71" s="94">
        <v>0.47274134098122983</v>
      </c>
      <c r="F71" s="152">
        <v>0.47882775516830428</v>
      </c>
      <c r="G71" s="152">
        <v>0.48306743560977566</v>
      </c>
      <c r="H71" s="152">
        <v>0.49582019531277188</v>
      </c>
      <c r="I71" s="94">
        <v>0.502</v>
      </c>
      <c r="J71" s="470"/>
    </row>
    <row r="72" spans="1:10" s="129" customFormat="1" ht="14.1" customHeight="1">
      <c r="A72" s="69" t="s">
        <v>132</v>
      </c>
      <c r="B72" s="110">
        <v>1189296</v>
      </c>
      <c r="C72" s="110">
        <v>1179584</v>
      </c>
      <c r="D72" s="150">
        <v>1234540</v>
      </c>
      <c r="E72" s="109">
        <v>1229655</v>
      </c>
      <c r="F72" s="150">
        <v>1218112</v>
      </c>
      <c r="G72" s="150">
        <v>1220698</v>
      </c>
      <c r="H72" s="150">
        <v>1280724</v>
      </c>
      <c r="I72" s="109">
        <v>1257887</v>
      </c>
      <c r="J72" s="470"/>
    </row>
    <row r="73" spans="1:10" s="129" customFormat="1" ht="14.1" customHeight="1">
      <c r="A73" s="70" t="s">
        <v>133</v>
      </c>
      <c r="B73" s="93">
        <v>0.36309884166767564</v>
      </c>
      <c r="C73" s="93">
        <v>0.36918099940317944</v>
      </c>
      <c r="D73" s="148">
        <v>0.36000048601098383</v>
      </c>
      <c r="E73" s="92">
        <v>0.37342587961664042</v>
      </c>
      <c r="F73" s="148">
        <v>0.38495064493248571</v>
      </c>
      <c r="G73" s="148">
        <v>0.39631669749602277</v>
      </c>
      <c r="H73" s="148">
        <v>0.39331133604629737</v>
      </c>
      <c r="I73" s="92">
        <v>0.41899999999999998</v>
      </c>
      <c r="J73" s="470"/>
    </row>
    <row r="74" spans="1:10" s="129" customFormat="1" ht="14.1" customHeight="1">
      <c r="A74" s="59" t="s">
        <v>143</v>
      </c>
      <c r="B74" s="130">
        <v>202</v>
      </c>
      <c r="C74" s="130">
        <v>209</v>
      </c>
      <c r="D74" s="153">
        <v>211.92031453225482</v>
      </c>
      <c r="E74" s="115">
        <v>212.81794359345787</v>
      </c>
      <c r="F74" s="153">
        <v>206.65441249010573</v>
      </c>
      <c r="G74" s="153">
        <v>212.87631878075038</v>
      </c>
      <c r="H74" s="153">
        <v>214.76447058451063</v>
      </c>
      <c r="I74" s="115">
        <v>215</v>
      </c>
      <c r="J74" s="470"/>
    </row>
    <row r="75" spans="1:10" s="129" customFormat="1" ht="14.1" customHeight="1">
      <c r="A75" s="59" t="s">
        <v>230</v>
      </c>
      <c r="B75" s="110">
        <v>1613</v>
      </c>
      <c r="C75" s="110">
        <v>1650</v>
      </c>
      <c r="D75" s="150">
        <v>1716.7542175664246</v>
      </c>
      <c r="E75" s="109">
        <v>1696.5609204528505</v>
      </c>
      <c r="F75" s="150">
        <v>1575.7833505221486</v>
      </c>
      <c r="G75" s="150">
        <v>1603.4567244429575</v>
      </c>
      <c r="H75" s="150">
        <v>1676.6714980406202</v>
      </c>
      <c r="I75" s="109">
        <v>1671</v>
      </c>
      <c r="J75" s="470"/>
    </row>
    <row r="76" spans="1:10" s="129" customFormat="1" ht="14.1" customHeight="1">
      <c r="A76" s="59"/>
      <c r="B76" s="93"/>
      <c r="C76" s="93"/>
      <c r="D76" s="165"/>
      <c r="E76" s="147"/>
      <c r="F76" s="165"/>
      <c r="G76" s="165"/>
      <c r="H76" s="165"/>
      <c r="I76" s="147"/>
      <c r="J76" s="470"/>
    </row>
    <row r="77" spans="1:10" s="129" customFormat="1" ht="14.1" customHeight="1">
      <c r="A77" s="79" t="s">
        <v>119</v>
      </c>
      <c r="B77" s="90"/>
      <c r="C77" s="90"/>
      <c r="D77" s="91"/>
      <c r="E77" s="91"/>
      <c r="F77" s="91"/>
      <c r="G77" s="91"/>
      <c r="H77" s="91"/>
      <c r="I77" s="91"/>
      <c r="J77" s="470"/>
    </row>
    <row r="78" spans="1:10" s="129" customFormat="1" ht="14.1" customHeight="1">
      <c r="A78" s="58"/>
      <c r="B78" s="93"/>
      <c r="C78" s="93"/>
      <c r="D78" s="154"/>
      <c r="E78" s="84"/>
      <c r="F78" s="154"/>
      <c r="G78" s="154"/>
      <c r="H78" s="154"/>
      <c r="I78" s="84"/>
      <c r="J78" s="470"/>
    </row>
    <row r="79" spans="1:10" s="129" customFormat="1" ht="14.1" customHeight="1">
      <c r="A79" s="75" t="s">
        <v>120</v>
      </c>
      <c r="B79" s="93"/>
      <c r="C79" s="93"/>
      <c r="D79" s="154"/>
      <c r="E79" s="84"/>
      <c r="F79" s="154"/>
      <c r="G79" s="154"/>
      <c r="H79" s="154"/>
      <c r="I79" s="84"/>
      <c r="J79" s="470"/>
    </row>
    <row r="80" spans="1:10" s="129" customFormat="1" ht="14.1" customHeight="1">
      <c r="A80" s="58" t="s">
        <v>138</v>
      </c>
      <c r="B80" s="93">
        <v>0.11891904182080557</v>
      </c>
      <c r="C80" s="93">
        <v>0.11684418340606706</v>
      </c>
      <c r="D80" s="148">
        <v>0.11479448065408593</v>
      </c>
      <c r="E80" s="92">
        <v>0.11346364934167147</v>
      </c>
      <c r="F80" s="148">
        <v>0.112</v>
      </c>
      <c r="G80" s="148">
        <v>0.10999470134874759</v>
      </c>
      <c r="H80" s="148">
        <v>0.10910741811175337</v>
      </c>
      <c r="I80" s="92">
        <v>0.108</v>
      </c>
      <c r="J80" s="470"/>
    </row>
    <row r="81" spans="1:10" s="139" customFormat="1" ht="14.1" customHeight="1">
      <c r="A81" s="242" t="s">
        <v>211</v>
      </c>
      <c r="B81" s="112">
        <v>232834</v>
      </c>
      <c r="C81" s="112">
        <v>229373</v>
      </c>
      <c r="D81" s="149">
        <v>226653</v>
      </c>
      <c r="E81" s="111">
        <v>224802</v>
      </c>
      <c r="F81" s="149">
        <v>221245</v>
      </c>
      <c r="G81" s="149">
        <v>219502</v>
      </c>
      <c r="H81" s="149">
        <v>219564</v>
      </c>
      <c r="I81" s="111">
        <v>216832</v>
      </c>
      <c r="J81" s="470"/>
    </row>
    <row r="82" spans="1:10" s="139" customFormat="1" ht="14.1" customHeight="1">
      <c r="A82" s="307" t="s">
        <v>212</v>
      </c>
      <c r="B82" s="112">
        <v>60622.465979999994</v>
      </c>
      <c r="C82" s="112">
        <v>114860.00516999999</v>
      </c>
      <c r="D82" s="149">
        <v>167291.26408666663</v>
      </c>
      <c r="E82" s="111">
        <v>218379.1612233333</v>
      </c>
      <c r="F82" s="149">
        <v>48352</v>
      </c>
      <c r="G82" s="149">
        <v>92890.932576666586</v>
      </c>
      <c r="H82" s="149">
        <v>134825.19774666658</v>
      </c>
      <c r="I82" s="111">
        <f>176368722.31/1000</f>
        <v>176368.72231000001</v>
      </c>
      <c r="J82" s="470"/>
    </row>
    <row r="83" spans="1:10" s="129" customFormat="1" ht="14.1" customHeight="1">
      <c r="A83" s="241"/>
      <c r="B83" s="112"/>
      <c r="C83" s="112"/>
      <c r="D83" s="149"/>
      <c r="E83" s="111"/>
      <c r="F83" s="149"/>
      <c r="G83" s="149"/>
      <c r="H83" s="149"/>
      <c r="I83" s="111"/>
      <c r="J83" s="470"/>
    </row>
    <row r="84" spans="1:10" s="129" customFormat="1" ht="14.1" customHeight="1">
      <c r="A84" s="75" t="s">
        <v>139</v>
      </c>
      <c r="B84" s="93"/>
      <c r="C84" s="93"/>
      <c r="D84" s="154"/>
      <c r="E84" s="84"/>
      <c r="F84" s="154"/>
      <c r="G84" s="154"/>
      <c r="H84" s="154"/>
      <c r="I84" s="84"/>
      <c r="J84" s="470"/>
    </row>
    <row r="85" spans="1:10" s="129" customFormat="1" ht="14.1" customHeight="1">
      <c r="A85" s="58" t="s">
        <v>190</v>
      </c>
      <c r="B85" s="93">
        <v>0.49399999999999999</v>
      </c>
      <c r="C85" s="93">
        <v>0.49399999999999999</v>
      </c>
      <c r="D85" s="148">
        <v>0.49</v>
      </c>
      <c r="E85" s="92">
        <v>0.49</v>
      </c>
      <c r="F85" s="148">
        <v>0.48799999999999999</v>
      </c>
      <c r="G85" s="148">
        <v>0.48599999999999999</v>
      </c>
      <c r="H85" s="148">
        <v>0.48199999999999998</v>
      </c>
      <c r="I85" s="92">
        <v>0.47899999999999998</v>
      </c>
      <c r="J85" s="470"/>
    </row>
    <row r="86" spans="1:10" s="129" customFormat="1" ht="14.1" customHeight="1">
      <c r="A86" s="66" t="s">
        <v>123</v>
      </c>
      <c r="B86" s="85">
        <v>163624</v>
      </c>
      <c r="C86" s="85">
        <v>164491</v>
      </c>
      <c r="D86" s="154">
        <v>164748</v>
      </c>
      <c r="E86" s="84">
        <v>165497</v>
      </c>
      <c r="F86" s="154">
        <v>164360</v>
      </c>
      <c r="G86" s="154">
        <v>164970</v>
      </c>
      <c r="H86" s="154">
        <v>166319</v>
      </c>
      <c r="I86" s="84">
        <v>165770</v>
      </c>
      <c r="J86" s="470"/>
    </row>
    <row r="87" spans="1:10" s="129" customFormat="1" ht="14.1" customHeight="1">
      <c r="A87" s="66" t="s">
        <v>141</v>
      </c>
      <c r="B87" s="85">
        <v>25041</v>
      </c>
      <c r="C87" s="85">
        <v>24898</v>
      </c>
      <c r="D87" s="154">
        <v>24779</v>
      </c>
      <c r="E87" s="84">
        <v>24570</v>
      </c>
      <c r="F87" s="154">
        <v>24287</v>
      </c>
      <c r="G87" s="154">
        <v>23731</v>
      </c>
      <c r="H87" s="154">
        <v>23806</v>
      </c>
      <c r="I87" s="84">
        <v>23678</v>
      </c>
      <c r="J87" s="470"/>
    </row>
    <row r="88" spans="1:10" s="129" customFormat="1" ht="14.1" customHeight="1">
      <c r="A88" s="59" t="s">
        <v>239</v>
      </c>
      <c r="B88" s="112">
        <v>188665</v>
      </c>
      <c r="C88" s="112">
        <v>189389</v>
      </c>
      <c r="D88" s="112">
        <v>189527</v>
      </c>
      <c r="E88" s="111">
        <v>190067</v>
      </c>
      <c r="F88" s="112">
        <v>188647</v>
      </c>
      <c r="G88" s="112">
        <v>188701</v>
      </c>
      <c r="H88" s="112">
        <v>190125</v>
      </c>
      <c r="I88" s="111">
        <v>189448</v>
      </c>
      <c r="J88" s="470"/>
    </row>
    <row r="89" spans="1:10" s="129" customFormat="1" ht="14.1" customHeight="1">
      <c r="A89" s="118" t="s">
        <v>142</v>
      </c>
      <c r="B89" s="120">
        <v>98895</v>
      </c>
      <c r="C89" s="120">
        <v>99638</v>
      </c>
      <c r="D89" s="155">
        <v>100442</v>
      </c>
      <c r="E89" s="119">
        <v>103422</v>
      </c>
      <c r="F89" s="155">
        <v>104203</v>
      </c>
      <c r="G89" s="155">
        <v>105432</v>
      </c>
      <c r="H89" s="155">
        <v>106726</v>
      </c>
      <c r="I89" s="119">
        <v>107672</v>
      </c>
      <c r="J89" s="470"/>
    </row>
    <row r="90" spans="1:10" s="129" customFormat="1" ht="14.1" customHeight="1">
      <c r="A90" s="59"/>
      <c r="B90" s="93"/>
      <c r="C90" s="93"/>
      <c r="D90" s="154"/>
      <c r="E90" s="84"/>
      <c r="F90" s="154"/>
      <c r="G90" s="154"/>
      <c r="H90" s="154"/>
      <c r="I90" s="84"/>
      <c r="J90" s="470"/>
    </row>
    <row r="91" spans="1:10" s="129" customFormat="1" ht="14.1" customHeight="1">
      <c r="A91" s="75" t="s">
        <v>112</v>
      </c>
      <c r="B91" s="93"/>
      <c r="C91" s="93"/>
      <c r="D91" s="154"/>
      <c r="E91" s="84"/>
      <c r="F91" s="154"/>
      <c r="G91" s="154"/>
      <c r="H91" s="154"/>
      <c r="I91" s="84"/>
      <c r="J91" s="470"/>
    </row>
    <row r="92" spans="1:10" s="129" customFormat="1" ht="14.1" customHeight="1">
      <c r="A92" s="60"/>
      <c r="B92" s="93"/>
      <c r="C92" s="93"/>
      <c r="D92" s="154"/>
      <c r="E92" s="84"/>
      <c r="F92" s="154"/>
      <c r="G92" s="154"/>
      <c r="H92" s="154"/>
      <c r="I92" s="84"/>
      <c r="J92" s="470"/>
    </row>
    <row r="93" spans="1:10" s="129" customFormat="1" ht="14.1" customHeight="1">
      <c r="A93" s="79" t="s">
        <v>131</v>
      </c>
      <c r="B93" s="90"/>
      <c r="C93" s="90"/>
      <c r="D93" s="91"/>
      <c r="E93" s="91"/>
      <c r="F93" s="91"/>
      <c r="G93" s="91"/>
      <c r="H93" s="91"/>
      <c r="I93" s="91"/>
      <c r="J93" s="470"/>
    </row>
    <row r="94" spans="1:10" s="129" customFormat="1" ht="14.1" customHeight="1">
      <c r="A94" s="59"/>
      <c r="B94" s="93"/>
      <c r="C94" s="93"/>
      <c r="D94" s="154"/>
      <c r="E94" s="84"/>
      <c r="F94" s="154"/>
      <c r="G94" s="154"/>
      <c r="H94" s="154"/>
      <c r="I94" s="84"/>
      <c r="J94" s="470"/>
    </row>
    <row r="95" spans="1:10" s="129" customFormat="1" ht="14.1" customHeight="1">
      <c r="A95" s="59" t="s">
        <v>192</v>
      </c>
      <c r="B95" s="95">
        <v>1.5492665618321841</v>
      </c>
      <c r="C95" s="95">
        <v>1.627494052659167</v>
      </c>
      <c r="D95" s="152">
        <v>1.8023466795693721</v>
      </c>
      <c r="E95" s="94">
        <v>1.6255634853433329</v>
      </c>
      <c r="F95" s="152">
        <v>1.585</v>
      </c>
      <c r="G95" s="152">
        <v>1.6320019354058304</v>
      </c>
      <c r="H95" s="152">
        <v>1.8179428248860934</v>
      </c>
      <c r="I95" s="94">
        <v>1.679</v>
      </c>
      <c r="J95" s="470"/>
    </row>
    <row r="96" spans="1:10" s="129" customFormat="1" ht="14.1" customHeight="1">
      <c r="A96" s="69" t="s">
        <v>191</v>
      </c>
      <c r="B96" s="95">
        <v>0.34202526796199001</v>
      </c>
      <c r="C96" s="95">
        <v>0.34300000000000003</v>
      </c>
      <c r="D96" s="152">
        <v>0.32200000000000001</v>
      </c>
      <c r="E96" s="94">
        <v>0.32726190358074786</v>
      </c>
      <c r="F96" s="152">
        <v>0.34</v>
      </c>
      <c r="G96" s="152">
        <v>0.34056046060706685</v>
      </c>
      <c r="H96" s="152">
        <v>0.32700923551904326</v>
      </c>
      <c r="I96" s="94">
        <v>0.34699999999999998</v>
      </c>
      <c r="J96" s="470"/>
    </row>
    <row r="97" spans="1:10" s="129" customFormat="1" ht="14.1" customHeight="1">
      <c r="A97" s="69" t="s">
        <v>213</v>
      </c>
      <c r="B97" s="110">
        <v>328544</v>
      </c>
      <c r="C97" s="110">
        <v>341645</v>
      </c>
      <c r="D97" s="150">
        <v>360000</v>
      </c>
      <c r="E97" s="109">
        <v>329844</v>
      </c>
      <c r="F97" s="150">
        <v>334011</v>
      </c>
      <c r="G97" s="150">
        <v>344607</v>
      </c>
      <c r="H97" s="150">
        <v>368595</v>
      </c>
      <c r="I97" s="109">
        <v>361149</v>
      </c>
      <c r="J97" s="470"/>
    </row>
    <row r="98" spans="1:10" s="129" customFormat="1" ht="14.1" customHeight="1">
      <c r="A98" s="66" t="s">
        <v>133</v>
      </c>
      <c r="B98" s="93">
        <v>0.45321783383656372</v>
      </c>
      <c r="C98" s="93">
        <v>0.442</v>
      </c>
      <c r="D98" s="148">
        <v>0.42522777777777776</v>
      </c>
      <c r="E98" s="92">
        <v>0.47011314439553242</v>
      </c>
      <c r="F98" s="148">
        <v>0.499</v>
      </c>
      <c r="G98" s="148">
        <v>0.50624914757970674</v>
      </c>
      <c r="H98" s="148">
        <v>0.48563870915232166</v>
      </c>
      <c r="I98" s="92">
        <v>0.51300000000000001</v>
      </c>
      <c r="J98" s="470"/>
    </row>
    <row r="99" spans="1:10" s="129" customFormat="1" ht="14.1" customHeight="1">
      <c r="A99" s="71" t="s">
        <v>143</v>
      </c>
      <c r="B99" s="113">
        <v>174</v>
      </c>
      <c r="C99" s="113">
        <v>183</v>
      </c>
      <c r="D99" s="153">
        <v>182.64244072246967</v>
      </c>
      <c r="E99" s="115">
        <v>180.92808632292329</v>
      </c>
      <c r="F99" s="153">
        <v>173.29022402292438</v>
      </c>
      <c r="G99" s="153">
        <v>180.38677714952445</v>
      </c>
      <c r="H99" s="153">
        <v>180.94430532890919</v>
      </c>
      <c r="I99" s="115">
        <v>177</v>
      </c>
      <c r="J99" s="470"/>
    </row>
    <row r="100" spans="1:10" s="129" customFormat="1" ht="14.1" customHeight="1">
      <c r="A100" s="59" t="s">
        <v>230</v>
      </c>
      <c r="B100" s="110">
        <v>2630</v>
      </c>
      <c r="C100" s="110">
        <v>2791</v>
      </c>
      <c r="D100" s="150">
        <v>2889.4568841611535</v>
      </c>
      <c r="E100" s="109">
        <v>2810.4124006626153</v>
      </c>
      <c r="F100" s="150">
        <v>2572.4416969640688</v>
      </c>
      <c r="G100" s="150">
        <v>2699.7572184364381</v>
      </c>
      <c r="H100" s="150">
        <v>2841.7650297960695</v>
      </c>
      <c r="I100" s="109">
        <v>2818</v>
      </c>
      <c r="J100" s="470"/>
    </row>
    <row r="101" spans="1:10" s="129" customFormat="1" ht="14.1" customHeight="1">
      <c r="A101" s="58"/>
      <c r="B101" s="93"/>
      <c r="C101" s="93"/>
      <c r="D101" s="154"/>
      <c r="E101" s="84"/>
      <c r="F101" s="154"/>
      <c r="G101" s="154"/>
      <c r="H101" s="154"/>
      <c r="I101" s="84"/>
      <c r="J101" s="470"/>
    </row>
    <row r="102" spans="1:10" s="129" customFormat="1" ht="14.1" customHeight="1">
      <c r="A102" s="79" t="s">
        <v>119</v>
      </c>
      <c r="B102" s="90"/>
      <c r="C102" s="90"/>
      <c r="D102" s="91"/>
      <c r="E102" s="91"/>
      <c r="F102" s="91"/>
      <c r="G102" s="91"/>
      <c r="H102" s="91"/>
      <c r="I102" s="91"/>
      <c r="J102" s="470"/>
    </row>
    <row r="103" spans="1:10" s="129" customFormat="1" ht="14.1" customHeight="1">
      <c r="A103" s="68"/>
      <c r="B103" s="93"/>
      <c r="C103" s="93"/>
      <c r="D103" s="148"/>
      <c r="E103" s="92"/>
      <c r="F103" s="148"/>
      <c r="G103" s="148"/>
      <c r="H103" s="148"/>
      <c r="I103" s="92"/>
      <c r="J103" s="470"/>
    </row>
    <row r="104" spans="1:10" s="129" customFormat="1" ht="14.1" customHeight="1">
      <c r="A104" s="76" t="s">
        <v>120</v>
      </c>
      <c r="B104" s="93"/>
      <c r="C104" s="93"/>
      <c r="D104" s="148"/>
      <c r="E104" s="92"/>
      <c r="F104" s="148"/>
      <c r="G104" s="148"/>
      <c r="H104" s="148"/>
      <c r="I104" s="92"/>
      <c r="J104" s="470"/>
    </row>
    <row r="105" spans="1:10" s="129" customFormat="1" ht="14.1" customHeight="1">
      <c r="A105" s="57" t="s">
        <v>138</v>
      </c>
      <c r="B105" s="93">
        <v>0.2303972832</v>
      </c>
      <c r="C105" s="93">
        <v>0.23083582896000002</v>
      </c>
      <c r="D105" s="148">
        <v>0.22941143136</v>
      </c>
      <c r="E105" s="92">
        <v>0.22411613572390102</v>
      </c>
      <c r="F105" s="148">
        <v>0.21299999999999999</v>
      </c>
      <c r="G105" s="148">
        <v>0.21165803573574868</v>
      </c>
      <c r="H105" s="148">
        <v>0.20802363543779046</v>
      </c>
      <c r="I105" s="92">
        <v>0.19800000000000001</v>
      </c>
      <c r="J105" s="470"/>
    </row>
    <row r="106" spans="1:10" s="139" customFormat="1" ht="14.1" customHeight="1">
      <c r="A106" s="59" t="s">
        <v>183</v>
      </c>
      <c r="B106" s="112">
        <v>146310</v>
      </c>
      <c r="C106" s="112">
        <v>146663</v>
      </c>
      <c r="D106" s="149">
        <v>145758</v>
      </c>
      <c r="E106" s="111">
        <v>144466</v>
      </c>
      <c r="F106" s="149">
        <v>138362</v>
      </c>
      <c r="G106" s="149">
        <v>138377</v>
      </c>
      <c r="H106" s="149">
        <v>136821</v>
      </c>
      <c r="I106" s="111">
        <v>132887</v>
      </c>
      <c r="J106" s="470"/>
    </row>
    <row r="107" spans="1:10" s="129" customFormat="1" ht="14.1" customHeight="1">
      <c r="A107" s="68" t="s">
        <v>121</v>
      </c>
      <c r="B107" s="112">
        <v>51735.927189999995</v>
      </c>
      <c r="C107" s="112">
        <v>99747.927190000002</v>
      </c>
      <c r="D107" s="149">
        <v>147603.63251999998</v>
      </c>
      <c r="E107" s="111">
        <v>193445.22760666665</v>
      </c>
      <c r="F107" s="149">
        <v>41871.132700000002</v>
      </c>
      <c r="G107" s="149">
        <v>81018.716933333315</v>
      </c>
      <c r="H107" s="149">
        <v>117023.26489999998</v>
      </c>
      <c r="I107" s="111">
        <v>153220.10971666666</v>
      </c>
      <c r="J107" s="470"/>
    </row>
    <row r="108" spans="1:10" s="129" customFormat="1" ht="14.1" customHeight="1">
      <c r="A108" s="68"/>
      <c r="B108" s="93"/>
      <c r="C108" s="93"/>
      <c r="D108" s="154"/>
      <c r="E108" s="84"/>
      <c r="F108" s="154"/>
      <c r="G108" s="154"/>
      <c r="H108" s="154"/>
      <c r="I108" s="84"/>
      <c r="J108" s="470"/>
    </row>
    <row r="109" spans="1:10" s="129" customFormat="1" ht="14.1" customHeight="1">
      <c r="A109" s="75" t="s">
        <v>139</v>
      </c>
      <c r="B109" s="93"/>
      <c r="C109" s="93"/>
      <c r="D109" s="154"/>
      <c r="E109" s="84"/>
      <c r="F109" s="154"/>
      <c r="G109" s="154"/>
      <c r="H109" s="154"/>
      <c r="I109" s="84"/>
      <c r="J109" s="470"/>
    </row>
    <row r="110" spans="1:10" s="129" customFormat="1" ht="14.1" customHeight="1">
      <c r="A110" s="72" t="s">
        <v>140</v>
      </c>
      <c r="B110" s="300">
        <v>0.84149999999999991</v>
      </c>
      <c r="C110" s="300">
        <v>0.83660000000000001</v>
      </c>
      <c r="D110" s="302">
        <v>0.84799999999999998</v>
      </c>
      <c r="E110" s="301">
        <v>0.85089999999999999</v>
      </c>
      <c r="F110" s="302">
        <v>0.84047822713799758</v>
      </c>
      <c r="G110" s="302">
        <v>0.8356270056776105</v>
      </c>
      <c r="H110" s="302">
        <v>0.85809278161928804</v>
      </c>
      <c r="I110" s="301">
        <v>0.86599999999999999</v>
      </c>
      <c r="J110" s="470"/>
    </row>
    <row r="111" spans="1:10" s="129" customFormat="1" ht="14.1" customHeight="1">
      <c r="A111" s="59" t="s">
        <v>239</v>
      </c>
      <c r="B111" s="110">
        <v>91733</v>
      </c>
      <c r="C111" s="110">
        <v>94302</v>
      </c>
      <c r="D111" s="150">
        <v>94364</v>
      </c>
      <c r="E111" s="109">
        <v>90371</v>
      </c>
      <c r="F111" s="150">
        <v>88507</v>
      </c>
      <c r="G111" s="150">
        <v>89987</v>
      </c>
      <c r="H111" s="150">
        <v>88769</v>
      </c>
      <c r="I111" s="109">
        <v>84842</v>
      </c>
      <c r="J111" s="470"/>
    </row>
    <row r="112" spans="1:10" s="129" customFormat="1" ht="14.1" customHeight="1" thickBot="1">
      <c r="A112" s="78" t="s">
        <v>142</v>
      </c>
      <c r="B112" s="117">
        <v>60759</v>
      </c>
      <c r="C112" s="117">
        <v>61686</v>
      </c>
      <c r="D112" s="151">
        <v>61949</v>
      </c>
      <c r="E112" s="116">
        <v>60812</v>
      </c>
      <c r="F112" s="151">
        <v>59687</v>
      </c>
      <c r="G112" s="151">
        <v>59905</v>
      </c>
      <c r="H112" s="151">
        <v>60177</v>
      </c>
      <c r="I112" s="116">
        <v>59489</v>
      </c>
      <c r="J112" s="470"/>
    </row>
    <row r="113" spans="1:9" s="129" customFormat="1" ht="14.1" customHeight="1">
      <c r="A113" s="58"/>
    </row>
    <row r="114" spans="1:9" s="129" customFormat="1" ht="14.1" customHeight="1">
      <c r="A114" s="58" t="s">
        <v>198</v>
      </c>
    </row>
    <row r="115" spans="1:9" s="129" customFormat="1" ht="14.1" customHeight="1">
      <c r="A115" s="58" t="s">
        <v>218</v>
      </c>
    </row>
    <row r="116" spans="1:9" s="129" customFormat="1" ht="14.1" customHeight="1">
      <c r="A116" s="58" t="s">
        <v>214</v>
      </c>
    </row>
    <row r="117" spans="1:9" s="129" customFormat="1" ht="14.1" customHeight="1">
      <c r="A117" s="58" t="s">
        <v>217</v>
      </c>
    </row>
    <row r="118" spans="1:9" s="129" customFormat="1" ht="14.1" customHeight="1">
      <c r="A118" s="58" t="s">
        <v>216</v>
      </c>
    </row>
    <row r="119" spans="1:9" s="7" customFormat="1" ht="14.1" customHeight="1">
      <c r="A119" s="308" t="s">
        <v>215</v>
      </c>
      <c r="I119" s="58"/>
    </row>
    <row r="120" spans="1:9" s="7" customFormat="1" ht="14.1" customHeight="1">
      <c r="A120" s="58"/>
    </row>
    <row r="121" spans="1:9" s="7" customFormat="1" ht="14.1" customHeight="1">
      <c r="A121" s="58"/>
    </row>
    <row r="122" spans="1:9" s="7" customFormat="1" ht="14.1" customHeight="1">
      <c r="A122" s="58"/>
    </row>
    <row r="123" spans="1:9" s="7" customFormat="1" ht="14.1" customHeight="1">
      <c r="A123" s="58"/>
    </row>
    <row r="124" spans="1:9" s="7" customFormat="1" ht="14.1" customHeight="1">
      <c r="A124" s="58"/>
    </row>
    <row r="125" spans="1:9" s="7" customFormat="1" ht="14.1" customHeight="1">
      <c r="A125" s="58"/>
    </row>
    <row r="126" spans="1:9" s="7" customFormat="1" ht="14.1" customHeight="1">
      <c r="A126" s="58"/>
    </row>
    <row r="127" spans="1:9" s="7" customFormat="1" ht="14.1" customHeight="1">
      <c r="A127" s="58"/>
    </row>
    <row r="128" spans="1:9" s="7" customFormat="1" ht="14.1" customHeight="1">
      <c r="A128" s="63"/>
      <c r="E128" s="6"/>
    </row>
    <row r="129" spans="1:5" s="8" customFormat="1" ht="14.1" customHeight="1">
      <c r="A129" s="63"/>
      <c r="E129" s="142"/>
    </row>
    <row r="130" spans="1:5" s="8" customFormat="1" ht="14.1" customHeight="1">
      <c r="A130" s="63"/>
      <c r="E130" s="142"/>
    </row>
    <row r="131" spans="1:5" s="8" customFormat="1" ht="14.1" customHeight="1">
      <c r="A131" s="58"/>
      <c r="E131" s="142"/>
    </row>
    <row r="132" spans="1:5" s="8" customFormat="1" ht="14.1" customHeight="1">
      <c r="A132" s="59"/>
    </row>
    <row r="133" spans="1:5" s="8" customFormat="1" ht="14.1" customHeight="1">
      <c r="A133" s="58"/>
    </row>
    <row r="134" spans="1:5" s="8" customFormat="1" ht="14.1" customHeight="1">
      <c r="A134" s="58"/>
    </row>
    <row r="135" spans="1:5" s="8" customFormat="1" ht="14.1" customHeight="1">
      <c r="A135" s="58"/>
    </row>
    <row r="136" spans="1:5" s="8" customFormat="1" ht="14.1" customHeight="1">
      <c r="A136" s="58"/>
    </row>
    <row r="137" spans="1:5" s="8" customFormat="1" ht="14.1" customHeight="1">
      <c r="A137" s="58"/>
    </row>
    <row r="138" spans="1:5" s="8" customFormat="1" ht="14.1" customHeight="1">
      <c r="A138" s="58"/>
    </row>
    <row r="139" spans="1:5" s="8" customFormat="1" ht="14.1" customHeight="1">
      <c r="A139" s="59"/>
    </row>
    <row r="140" spans="1:5" s="8" customFormat="1" ht="14.1" customHeight="1">
      <c r="A140" s="59"/>
    </row>
    <row r="141" spans="1:5" s="8" customFormat="1" ht="14.1" customHeight="1">
      <c r="A141" s="64"/>
    </row>
    <row r="142" spans="1:5" s="8" customFormat="1" ht="14.1" customHeight="1">
      <c r="A142" s="65"/>
    </row>
    <row r="143" spans="1:5" s="8" customFormat="1" ht="14.1" customHeight="1">
      <c r="A143" s="65"/>
    </row>
    <row r="144" spans="1:5" s="8" customFormat="1" ht="14.1" customHeight="1">
      <c r="A144" s="61"/>
    </row>
    <row r="145" spans="1:1" s="8" customFormat="1" ht="14.1" customHeight="1">
      <c r="A145" s="10"/>
    </row>
    <row r="146" spans="1:1" s="8" customFormat="1" ht="14.1" customHeight="1">
      <c r="A146" s="10"/>
    </row>
    <row r="147" spans="1:1" s="8" customFormat="1" ht="14.1" customHeight="1">
      <c r="A147" s="58"/>
    </row>
    <row r="148" spans="1:1" s="8" customFormat="1" ht="14.1" customHeight="1">
      <c r="A148" s="62"/>
    </row>
    <row r="149" spans="1:1" s="8" customFormat="1" ht="14.1" customHeight="1">
      <c r="A149" s="62"/>
    </row>
    <row r="150" spans="1:1" s="8" customFormat="1" ht="14.1" customHeight="1">
      <c r="A150" s="62"/>
    </row>
    <row r="151" spans="1:1" s="7" customFormat="1" ht="14.1" customHeight="1">
      <c r="A151" s="62"/>
    </row>
    <row r="152" spans="1:1" s="7" customFormat="1" ht="14.1" customHeight="1">
      <c r="A152" s="62"/>
    </row>
    <row r="153" spans="1:1" s="7" customFormat="1" ht="14.1" customHeight="1">
      <c r="A153" s="62"/>
    </row>
    <row r="154" spans="1:1" s="7" customFormat="1" ht="14.1" customHeight="1">
      <c r="A154" s="62"/>
    </row>
    <row r="155" spans="1:1" s="7" customFormat="1" ht="14.1" customHeight="1">
      <c r="A155" s="63"/>
    </row>
    <row r="156" spans="1:1" s="7" customFormat="1" ht="14.1" customHeight="1">
      <c r="A156" s="63"/>
    </row>
    <row r="157" spans="1:1" s="7" customFormat="1" ht="14.1" customHeight="1">
      <c r="A157" s="63"/>
    </row>
    <row r="158" spans="1:1" s="7" customFormat="1" ht="14.1" customHeight="1">
      <c r="A158" s="63"/>
    </row>
    <row r="159" spans="1:1" s="7" customFormat="1" ht="14.1" customHeight="1">
      <c r="A159" s="63"/>
    </row>
    <row r="160" spans="1:1" s="7" customFormat="1" ht="14.1" customHeight="1">
      <c r="A160" s="62"/>
    </row>
    <row r="161" spans="1:1" s="7" customFormat="1" ht="14.1" customHeight="1">
      <c r="A161" s="62"/>
    </row>
    <row r="162" spans="1:1" s="7" customFormat="1" ht="14.1" customHeight="1">
      <c r="A162" s="62"/>
    </row>
    <row r="163" spans="1:1" s="7" customFormat="1" ht="14.1" customHeight="1">
      <c r="A163" s="63"/>
    </row>
    <row r="164" spans="1:1" s="7" customFormat="1" ht="14.1" customHeight="1">
      <c r="A164" s="63"/>
    </row>
    <row r="165" spans="1:1" s="7" customFormat="1" ht="14.1" customHeight="1">
      <c r="A165" s="58"/>
    </row>
    <row r="166" spans="1:1" s="7" customFormat="1" ht="14.1" customHeight="1">
      <c r="A166" s="58"/>
    </row>
    <row r="167" spans="1:1" s="7" customFormat="1" ht="14.1" customHeight="1">
      <c r="A167" s="16"/>
    </row>
  </sheetData>
  <pageMargins left="0.59055118110236227" right="0.59055118110236227" top="0.59055118110236227" bottom="0.59055118110236227" header="0.51181102362204722" footer="0.51181102362204722"/>
  <pageSetup paperSize="9" scale="33" fitToHeight="2" orientation="portrait" horizontalDpi="1200" verticalDpi="1200" r:id="rId1"/>
  <headerFooter alignWithMargins="0"/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9</vt:i4>
      </vt:variant>
    </vt:vector>
  </HeadingPairs>
  <TitlesOfParts>
    <vt:vector size="15" baseType="lpstr">
      <vt:lpstr>Eredménykim.</vt:lpstr>
      <vt:lpstr>Mérleg</vt:lpstr>
      <vt:lpstr>CF_hun</vt:lpstr>
      <vt:lpstr>Szegmensek</vt:lpstr>
      <vt:lpstr>negyedéves KPI-k</vt:lpstr>
      <vt:lpstr>kumulált KPI-k</vt:lpstr>
      <vt:lpstr>CF_hun!Nyomtatási_cím</vt:lpstr>
      <vt:lpstr>Eredménykim.!Nyomtatási_cím</vt:lpstr>
      <vt:lpstr>Mérleg!Nyomtatási_cím</vt:lpstr>
      <vt:lpstr>CF_hun!Nyomtatási_terület</vt:lpstr>
      <vt:lpstr>Eredménykim.!Nyomtatási_terület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László Linda</cp:lastModifiedBy>
  <cp:lastPrinted>2017-02-21T13:27:31Z</cp:lastPrinted>
  <dcterms:created xsi:type="dcterms:W3CDTF">2011-11-09T16:57:31Z</dcterms:created>
  <dcterms:modified xsi:type="dcterms:W3CDTF">2017-02-21T16:07:48Z</dcterms:modified>
</cp:coreProperties>
</file>